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ВОЙ ДОМ\электроэнергия сверка\"/>
    </mc:Choice>
  </mc:AlternateContent>
  <xr:revisionPtr revIDLastSave="0" documentId="13_ncr:1_{1EDE7FCE-FD2D-4A8F-B717-D22D924CB68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январь 2025 года" sheetId="1" r:id="rId1"/>
    <sheet name="февраль 2025 года " sheetId="2" r:id="rId2"/>
    <sheet name="март 2025 года  " sheetId="3" r:id="rId3"/>
    <sheet name="апрель 2025 года   " sheetId="4" r:id="rId4"/>
    <sheet name="май 2025 года" sheetId="5" r:id="rId5"/>
    <sheet name="июнь 2025 года" sheetId="6" r:id="rId6"/>
    <sheet name="июль 2025 года 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F3" i="4"/>
  <c r="F36" i="4"/>
  <c r="F9" i="3"/>
  <c r="F3" i="3"/>
  <c r="F36" i="3"/>
  <c r="F9" i="2"/>
  <c r="F3" i="2"/>
  <c r="F36" i="2"/>
  <c r="F9" i="1"/>
  <c r="F3" i="1"/>
  <c r="F36" i="1"/>
  <c r="F9" i="7"/>
  <c r="F3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F3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F3" i="5"/>
  <c r="E6" i="5"/>
  <c r="E7" i="5"/>
  <c r="E8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5" i="5"/>
  <c r="E4" i="5"/>
  <c r="E3" i="5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44" i="1"/>
  <c r="E43" i="1"/>
  <c r="E42" i="1"/>
  <c r="E41" i="1"/>
  <c r="E40" i="1"/>
  <c r="E39" i="1"/>
  <c r="E36" i="1"/>
  <c r="E3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7" i="1"/>
  <c r="E38" i="1"/>
  <c r="E3" i="1"/>
</calcChain>
</file>

<file path=xl/sharedStrings.xml><?xml version="1.0" encoding="utf-8"?>
<sst xmlns="http://schemas.openxmlformats.org/spreadsheetml/2006/main" count="364" uniqueCount="58">
  <si>
    <t>Адрес</t>
  </si>
  <si>
    <t>№ ОДПУ</t>
  </si>
  <si>
    <t>Чкаловская 15</t>
  </si>
  <si>
    <t>Чкаловская 17</t>
  </si>
  <si>
    <t>Чкаловская 19</t>
  </si>
  <si>
    <t>Чкаловская 21</t>
  </si>
  <si>
    <t>Чкаловская 23</t>
  </si>
  <si>
    <t>Чкаловская 25</t>
  </si>
  <si>
    <t>Чкаловская 27</t>
  </si>
  <si>
    <t>Чкаловская 29</t>
  </si>
  <si>
    <t>Чкаловская 31</t>
  </si>
  <si>
    <t>Маршала Чуйкова 32</t>
  </si>
  <si>
    <t>Маршала Чуйкова 26</t>
  </si>
  <si>
    <t>Маршала Чуйкова 28</t>
  </si>
  <si>
    <t>126089367</t>
  </si>
  <si>
    <t>126090315</t>
  </si>
  <si>
    <t>123472062</t>
  </si>
  <si>
    <t>126100281</t>
  </si>
  <si>
    <t>12610042</t>
  </si>
  <si>
    <t>118202360</t>
  </si>
  <si>
    <t>126100578</t>
  </si>
  <si>
    <t>126100565</t>
  </si>
  <si>
    <t>011074134482704</t>
  </si>
  <si>
    <t>103080774</t>
  </si>
  <si>
    <t>102135971</t>
  </si>
  <si>
    <t>72943</t>
  </si>
  <si>
    <t>00023236</t>
  </si>
  <si>
    <t>00023253</t>
  </si>
  <si>
    <t>105375394</t>
  </si>
  <si>
    <t>112389970</t>
  </si>
  <si>
    <t>112389962</t>
  </si>
  <si>
    <t>2863392</t>
  </si>
  <si>
    <t>107424945</t>
  </si>
  <si>
    <t>1074220076</t>
  </si>
  <si>
    <t>00332044</t>
  </si>
  <si>
    <t>118305377</t>
  </si>
  <si>
    <t>116099571</t>
  </si>
  <si>
    <t>117178571</t>
  </si>
  <si>
    <t>118340451</t>
  </si>
  <si>
    <t>117199776</t>
  </si>
  <si>
    <t>00118315343</t>
  </si>
  <si>
    <t>35372107</t>
  </si>
  <si>
    <t>35372147</t>
  </si>
  <si>
    <t>011070129436847</t>
  </si>
  <si>
    <t>34753106</t>
  </si>
  <si>
    <t>34753097</t>
  </si>
  <si>
    <t>124511197</t>
  </si>
  <si>
    <t>Строителей 1А</t>
  </si>
  <si>
    <t>показания</t>
  </si>
  <si>
    <t>расход за месяц</t>
  </si>
  <si>
    <t>выставленный объём ООО "Уралэнергосбыт" для предъявления жителям в 2026 году за январь 2025 г. кВт*ч</t>
  </si>
  <si>
    <t xml:space="preserve"> </t>
  </si>
  <si>
    <t>выставленный объём ООО "Уралэнергосбыт" для предъявления жителям в 2026 году за февраль 2025 г. кВт*ч</t>
  </si>
  <si>
    <t>выставленный объём ООО "Уралэнергосбыт" для предъявления жителям в 2026 году за март 2025 г. кВт*ч</t>
  </si>
  <si>
    <t>выставленный объём ООО "Уралэнергосбыт" для предъявления жителям в 2026 году за апрель 2025 г. кВт*ч</t>
  </si>
  <si>
    <t>выставленный объём ООО "Уралэнергосбыт" для предъявления жителям в 2026 году за май 2025 г. кВт*ч</t>
  </si>
  <si>
    <t>0</t>
  </si>
  <si>
    <t>выставленный объём ООО "Уралэнергосбыт" для предъявления жителям в 2026 году за июнь 2025 г. кВт*ч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</si>
</sst>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49" fontId="0" fillId="10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11" borderId="1" xfId="0" applyNumberForma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164" fontId="0" fillId="4" borderId="1" xfId="1" applyNumberFormat="1" applyFont="1" applyFill="1" applyBorder="1" applyAlignment="1">
      <alignment horizontal="right"/>
    </xf>
    <xf numFmtId="164" fontId="0" fillId="5" borderId="1" xfId="1" applyNumberFormat="1" applyFont="1" applyFill="1" applyBorder="1" applyAlignment="1">
      <alignment horizontal="right"/>
    </xf>
    <xf numFmtId="164" fontId="0" fillId="6" borderId="1" xfId="1" applyNumberFormat="1" applyFont="1" applyFill="1" applyBorder="1" applyAlignment="1">
      <alignment horizontal="right"/>
    </xf>
    <xf numFmtId="164" fontId="0" fillId="7" borderId="1" xfId="1" applyNumberFormat="1" applyFont="1" applyFill="1" applyBorder="1" applyAlignment="1">
      <alignment horizontal="right"/>
    </xf>
    <xf numFmtId="164" fontId="0" fillId="8" borderId="1" xfId="1" applyNumberFormat="1" applyFont="1" applyFill="1" applyBorder="1" applyAlignment="1">
      <alignment horizontal="right"/>
    </xf>
    <xf numFmtId="164" fontId="0" fillId="9" borderId="1" xfId="1" applyNumberFormat="1" applyFont="1" applyFill="1" applyBorder="1" applyAlignment="1">
      <alignment horizontal="right"/>
    </xf>
    <xf numFmtId="164" fontId="0" fillId="10" borderId="1" xfId="1" applyNumberFormat="1" applyFont="1" applyFill="1" applyBorder="1" applyAlignment="1">
      <alignment horizontal="right"/>
    </xf>
    <xf numFmtId="164" fontId="0" fillId="11" borderId="1" xfId="1" applyNumberFormat="1" applyFont="1" applyFill="1" applyBorder="1" applyAlignment="1">
      <alignment horizontal="right"/>
    </xf>
    <xf numFmtId="164" fontId="0" fillId="12" borderId="1" xfId="1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17" fontId="2" fillId="0" borderId="1" xfId="0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0" fillId="12" borderId="2" xfId="0" applyNumberFormat="1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0" fillId="11" borderId="2" xfId="1" applyNumberFormat="1" applyFont="1" applyFill="1" applyBorder="1" applyAlignment="1">
      <alignment vertical="center"/>
    </xf>
    <xf numFmtId="164" fontId="0" fillId="11" borderId="4" xfId="1" applyNumberFormat="1" applyFont="1" applyFill="1" applyBorder="1" applyAlignment="1">
      <alignment vertical="center"/>
    </xf>
    <xf numFmtId="164" fontId="0" fillId="11" borderId="3" xfId="1" applyNumberFormat="1" applyFont="1" applyFill="1" applyBorder="1" applyAlignment="1">
      <alignment vertical="center"/>
    </xf>
    <xf numFmtId="164" fontId="0" fillId="12" borderId="2" xfId="1" applyNumberFormat="1" applyFont="1" applyFill="1" applyBorder="1" applyAlignment="1">
      <alignment vertical="center"/>
    </xf>
    <xf numFmtId="164" fontId="0" fillId="12" borderId="4" xfId="1" applyNumberFormat="1" applyFont="1" applyFill="1" applyBorder="1" applyAlignment="1">
      <alignment vertical="center"/>
    </xf>
    <xf numFmtId="164" fontId="0" fillId="12" borderId="3" xfId="1" applyNumberFormat="1" applyFont="1" applyFill="1" applyBorder="1" applyAlignment="1">
      <alignment vertical="center"/>
    </xf>
    <xf numFmtId="164" fontId="0" fillId="9" borderId="2" xfId="1" applyNumberFormat="1" applyFont="1" applyFill="1" applyBorder="1" applyAlignment="1">
      <alignment vertical="center"/>
    </xf>
    <xf numFmtId="164" fontId="0" fillId="9" borderId="4" xfId="1" applyNumberFormat="1" applyFont="1" applyFill="1" applyBorder="1" applyAlignment="1">
      <alignment vertical="center"/>
    </xf>
    <xf numFmtId="164" fontId="0" fillId="9" borderId="3" xfId="1" applyNumberFormat="1" applyFont="1" applyFill="1" applyBorder="1" applyAlignment="1">
      <alignment vertical="center"/>
    </xf>
    <xf numFmtId="164" fontId="0" fillId="10" borderId="2" xfId="1" applyNumberFormat="1" applyFont="1" applyFill="1" applyBorder="1" applyAlignment="1">
      <alignment vertical="center"/>
    </xf>
    <xf numFmtId="164" fontId="0" fillId="10" borderId="4" xfId="1" applyNumberFormat="1" applyFont="1" applyFill="1" applyBorder="1" applyAlignment="1">
      <alignment vertical="center"/>
    </xf>
    <xf numFmtId="164" fontId="0" fillId="10" borderId="3" xfId="1" applyNumberFormat="1" applyFont="1" applyFill="1" applyBorder="1" applyAlignment="1">
      <alignment vertical="center"/>
    </xf>
    <xf numFmtId="164" fontId="0" fillId="2" borderId="2" xfId="1" applyNumberFormat="1" applyFont="1" applyFill="1" applyBorder="1" applyAlignment="1">
      <alignment vertical="center"/>
    </xf>
    <xf numFmtId="164" fontId="0" fillId="2" borderId="4" xfId="1" applyNumberFormat="1" applyFont="1" applyFill="1" applyBorder="1" applyAlignment="1">
      <alignment vertical="center"/>
    </xf>
    <xf numFmtId="164" fontId="0" fillId="2" borderId="3" xfId="1" applyNumberFormat="1" applyFont="1" applyFill="1" applyBorder="1" applyAlignment="1">
      <alignment vertical="center"/>
    </xf>
    <xf numFmtId="164" fontId="0" fillId="6" borderId="2" xfId="1" applyNumberFormat="1" applyFont="1" applyFill="1" applyBorder="1" applyAlignment="1">
      <alignment vertical="center"/>
    </xf>
    <xf numFmtId="164" fontId="0" fillId="6" borderId="4" xfId="1" applyNumberFormat="1" applyFont="1" applyFill="1" applyBorder="1" applyAlignment="1">
      <alignment vertical="center"/>
    </xf>
    <xf numFmtId="164" fontId="0" fillId="6" borderId="3" xfId="1" applyNumberFormat="1" applyFont="1" applyFill="1" applyBorder="1" applyAlignment="1">
      <alignment vertical="center"/>
    </xf>
    <xf numFmtId="164" fontId="0" fillId="7" borderId="2" xfId="1" applyNumberFormat="1" applyFont="1" applyFill="1" applyBorder="1" applyAlignment="1">
      <alignment vertical="center"/>
    </xf>
    <xf numFmtId="164" fontId="0" fillId="7" borderId="4" xfId="1" applyNumberFormat="1" applyFont="1" applyFill="1" applyBorder="1" applyAlignment="1">
      <alignment vertical="center"/>
    </xf>
    <xf numFmtId="164" fontId="0" fillId="7" borderId="3" xfId="1" applyNumberFormat="1" applyFont="1" applyFill="1" applyBorder="1" applyAlignment="1">
      <alignment vertical="center"/>
    </xf>
    <xf numFmtId="164" fontId="0" fillId="8" borderId="2" xfId="1" applyNumberFormat="1" applyFont="1" applyFill="1" applyBorder="1" applyAlignment="1">
      <alignment vertical="center"/>
    </xf>
    <xf numFmtId="164" fontId="0" fillId="8" borderId="4" xfId="1" applyNumberFormat="1" applyFont="1" applyFill="1" applyBorder="1" applyAlignment="1">
      <alignment vertical="center"/>
    </xf>
    <xf numFmtId="164" fontId="0" fillId="8" borderId="3" xfId="1" applyNumberFormat="1" applyFont="1" applyFill="1" applyBorder="1" applyAlignment="1">
      <alignment vertical="center"/>
    </xf>
    <xf numFmtId="164" fontId="0" fillId="3" borderId="2" xfId="1" applyNumberFormat="1" applyFont="1" applyFill="1" applyBorder="1" applyAlignment="1">
      <alignment vertical="center"/>
    </xf>
    <xf numFmtId="164" fontId="0" fillId="3" borderId="4" xfId="1" applyNumberFormat="1" applyFont="1" applyFill="1" applyBorder="1" applyAlignment="1">
      <alignment vertical="center"/>
    </xf>
    <xf numFmtId="164" fontId="0" fillId="3" borderId="3" xfId="1" applyNumberFormat="1" applyFont="1" applyFill="1" applyBorder="1" applyAlignment="1">
      <alignment vertical="center"/>
    </xf>
    <xf numFmtId="164" fontId="0" fillId="4" borderId="2" xfId="1" applyNumberFormat="1" applyFont="1" applyFill="1" applyBorder="1" applyAlignment="1">
      <alignment vertical="center"/>
    </xf>
    <xf numFmtId="164" fontId="0" fillId="4" borderId="4" xfId="1" applyNumberFormat="1" applyFont="1" applyFill="1" applyBorder="1" applyAlignment="1">
      <alignment vertical="center"/>
    </xf>
    <xf numFmtId="164" fontId="0" fillId="4" borderId="3" xfId="1" applyNumberFormat="1" applyFont="1" applyFill="1" applyBorder="1" applyAlignment="1">
      <alignment vertical="center"/>
    </xf>
    <xf numFmtId="164" fontId="0" fillId="5" borderId="2" xfId="1" applyNumberFormat="1" applyFont="1" applyFill="1" applyBorder="1" applyAlignment="1">
      <alignment vertical="center"/>
    </xf>
    <xf numFmtId="164" fontId="0" fillId="5" borderId="4" xfId="1" applyNumberFormat="1" applyFont="1" applyFill="1" applyBorder="1" applyAlignment="1">
      <alignment vertical="center"/>
    </xf>
    <xf numFmtId="164" fontId="0" fillId="5" borderId="3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12" borderId="2" xfId="0" applyNumberFormat="1" applyFill="1" applyBorder="1" applyAlignment="1">
      <alignment horizontal="center" vertical="center"/>
    </xf>
    <xf numFmtId="49" fontId="0" fillId="12" borderId="4" xfId="0" applyNumberFormat="1" applyFill="1" applyBorder="1" applyAlignment="1">
      <alignment horizontal="center" vertical="center"/>
    </xf>
    <xf numFmtId="49" fontId="0" fillId="12" borderId="3" xfId="0" applyNumberFormat="1" applyFill="1" applyBorder="1" applyAlignment="1">
      <alignment horizontal="center" vertical="center"/>
    </xf>
    <xf numFmtId="2" fontId="0" fillId="12" borderId="2" xfId="0" applyNumberFormat="1" applyFill="1" applyBorder="1" applyAlignment="1">
      <alignment horizontal="center" vertical="center"/>
    </xf>
    <xf numFmtId="2" fontId="0" fillId="12" borderId="4" xfId="0" applyNumberFormat="1" applyFill="1" applyBorder="1" applyAlignment="1">
      <alignment horizontal="center" vertical="center"/>
    </xf>
    <xf numFmtId="2" fontId="0" fillId="12" borderId="3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12" borderId="2" xfId="0" applyNumberFormat="1" applyFill="1" applyBorder="1" applyAlignment="1">
      <alignment horizontal="center" vertical="center"/>
    </xf>
    <xf numFmtId="1" fontId="0" fillId="12" borderId="4" xfId="0" applyNumberFormat="1" applyFill="1" applyBorder="1" applyAlignment="1">
      <alignment horizontal="center" vertical="center"/>
    </xf>
    <xf numFmtId="1" fontId="0" fillId="12" borderId="3" xfId="0" applyNumberForma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workbookViewId="0">
      <selection activeCell="F12" sqref="F12:F14"/>
    </sheetView>
  </sheetViews>
  <sheetFormatPr defaultRowHeight="15" x14ac:dyDescent="0.25"/>
  <cols>
    <col min="1" max="1" width="23.85546875" style="3" customWidth="1"/>
    <col min="2" max="2" width="27.42578125" style="2" customWidth="1"/>
    <col min="3" max="3" width="20.5703125" style="27" customWidth="1"/>
    <col min="4" max="4" width="18.140625" style="27" customWidth="1"/>
    <col min="5" max="5" width="17.42578125" style="27" customWidth="1"/>
    <col min="6" max="6" width="42.85546875" style="3" customWidth="1"/>
  </cols>
  <sheetData>
    <row r="1" spans="1:7" x14ac:dyDescent="0.25">
      <c r="A1" s="31" t="s">
        <v>0</v>
      </c>
      <c r="B1" s="31" t="s">
        <v>1</v>
      </c>
      <c r="C1" s="31" t="s">
        <v>48</v>
      </c>
      <c r="D1" s="31"/>
      <c r="E1" s="32" t="s">
        <v>49</v>
      </c>
      <c r="F1" s="40" t="s">
        <v>50</v>
      </c>
    </row>
    <row r="2" spans="1:7" ht="33" customHeight="1" x14ac:dyDescent="0.25">
      <c r="A2" s="31"/>
      <c r="B2" s="31"/>
      <c r="C2" s="28">
        <v>45627</v>
      </c>
      <c r="D2" s="28">
        <v>45658</v>
      </c>
      <c r="E2" s="33"/>
      <c r="F2" s="40"/>
      <c r="G2" s="1"/>
    </row>
    <row r="3" spans="1:7" ht="15" customHeight="1" x14ac:dyDescent="0.25">
      <c r="A3" s="38" t="s">
        <v>2</v>
      </c>
      <c r="B3" s="4">
        <v>93208031</v>
      </c>
      <c r="C3" s="16">
        <v>210751</v>
      </c>
      <c r="D3" s="16">
        <v>213423</v>
      </c>
      <c r="E3" s="16">
        <f>D3-C3</f>
        <v>2672</v>
      </c>
      <c r="F3" s="41">
        <f>(E3+E4+E5)-(303.96+17076)/2.97</f>
        <v>2193.1616161616166</v>
      </c>
    </row>
    <row r="4" spans="1:7" x14ac:dyDescent="0.25">
      <c r="A4" s="38"/>
      <c r="B4" s="4">
        <v>96324083</v>
      </c>
      <c r="C4" s="16">
        <v>363931</v>
      </c>
      <c r="D4" s="16">
        <v>368740</v>
      </c>
      <c r="E4" s="16">
        <f t="shared" ref="E4:E38" si="0">D4-C4</f>
        <v>4809</v>
      </c>
      <c r="F4" s="42"/>
    </row>
    <row r="5" spans="1:7" x14ac:dyDescent="0.25">
      <c r="A5" s="38"/>
      <c r="B5" s="4">
        <v>96363735</v>
      </c>
      <c r="C5" s="16">
        <v>33880</v>
      </c>
      <c r="D5" s="16">
        <v>34444</v>
      </c>
      <c r="E5" s="16">
        <f t="shared" si="0"/>
        <v>564</v>
      </c>
      <c r="F5" s="43"/>
    </row>
    <row r="6" spans="1:7" x14ac:dyDescent="0.25">
      <c r="A6" s="39" t="s">
        <v>3</v>
      </c>
      <c r="B6" s="5">
        <v>95338041</v>
      </c>
      <c r="C6" s="17">
        <v>221647</v>
      </c>
      <c r="D6" s="17">
        <v>224816</v>
      </c>
      <c r="E6" s="17">
        <f t="shared" si="0"/>
        <v>3169</v>
      </c>
      <c r="F6" s="44">
        <v>4813</v>
      </c>
    </row>
    <row r="7" spans="1:7" x14ac:dyDescent="0.25">
      <c r="A7" s="39"/>
      <c r="B7" s="5">
        <v>95339175</v>
      </c>
      <c r="C7" s="17">
        <v>234697</v>
      </c>
      <c r="D7" s="17">
        <v>239965</v>
      </c>
      <c r="E7" s="17">
        <f t="shared" si="0"/>
        <v>5268</v>
      </c>
      <c r="F7" s="45"/>
    </row>
    <row r="8" spans="1:7" x14ac:dyDescent="0.25">
      <c r="A8" s="39"/>
      <c r="B8" s="5">
        <v>450480</v>
      </c>
      <c r="C8" s="17">
        <v>40548</v>
      </c>
      <c r="D8" s="17">
        <v>41392</v>
      </c>
      <c r="E8" s="17">
        <f t="shared" si="0"/>
        <v>844</v>
      </c>
      <c r="F8" s="46"/>
    </row>
    <row r="9" spans="1:7" x14ac:dyDescent="0.25">
      <c r="A9" s="36" t="s">
        <v>4</v>
      </c>
      <c r="B9" s="6">
        <v>103080872</v>
      </c>
      <c r="C9" s="18">
        <v>166907</v>
      </c>
      <c r="D9" s="18">
        <v>169018</v>
      </c>
      <c r="E9" s="18">
        <f t="shared" si="0"/>
        <v>2111</v>
      </c>
      <c r="F9" s="47">
        <f>(E9+E10+E11)-(305.22+19373.04)/2.97</f>
        <v>1942.3232323232323</v>
      </c>
    </row>
    <row r="10" spans="1:7" x14ac:dyDescent="0.25">
      <c r="A10" s="36"/>
      <c r="B10" s="6">
        <v>102135974</v>
      </c>
      <c r="C10" s="18">
        <v>438925</v>
      </c>
      <c r="D10" s="18">
        <v>444882</v>
      </c>
      <c r="E10" s="18">
        <f t="shared" si="0"/>
        <v>5957</v>
      </c>
      <c r="F10" s="48"/>
    </row>
    <row r="11" spans="1:7" x14ac:dyDescent="0.25">
      <c r="A11" s="36"/>
      <c r="B11" s="6">
        <v>15113</v>
      </c>
      <c r="C11" s="18">
        <v>31036</v>
      </c>
      <c r="D11" s="18">
        <v>31536</v>
      </c>
      <c r="E11" s="18">
        <f t="shared" si="0"/>
        <v>500</v>
      </c>
      <c r="F11" s="49"/>
    </row>
    <row r="12" spans="1:7" x14ac:dyDescent="0.25">
      <c r="A12" s="37" t="s">
        <v>5</v>
      </c>
      <c r="B12" s="7" t="s">
        <v>14</v>
      </c>
      <c r="C12" s="19">
        <v>239721</v>
      </c>
      <c r="D12" s="19">
        <v>244270</v>
      </c>
      <c r="E12" s="19">
        <f t="shared" si="0"/>
        <v>4549</v>
      </c>
      <c r="F12" s="50">
        <v>6777</v>
      </c>
    </row>
    <row r="13" spans="1:7" x14ac:dyDescent="0.25">
      <c r="A13" s="37"/>
      <c r="B13" s="7" t="s">
        <v>15</v>
      </c>
      <c r="C13" s="19">
        <v>405147</v>
      </c>
      <c r="D13" s="19">
        <v>416039</v>
      </c>
      <c r="E13" s="19">
        <f t="shared" si="0"/>
        <v>10892</v>
      </c>
      <c r="F13" s="51"/>
    </row>
    <row r="14" spans="1:7" x14ac:dyDescent="0.25">
      <c r="A14" s="37"/>
      <c r="B14" s="7" t="s">
        <v>16</v>
      </c>
      <c r="C14" s="19">
        <v>44102</v>
      </c>
      <c r="D14" s="19">
        <v>45012</v>
      </c>
      <c r="E14" s="19">
        <f t="shared" si="0"/>
        <v>910</v>
      </c>
      <c r="F14" s="52"/>
    </row>
    <row r="15" spans="1:7" x14ac:dyDescent="0.25">
      <c r="A15" s="76" t="s">
        <v>6</v>
      </c>
      <c r="B15" s="8" t="s">
        <v>17</v>
      </c>
      <c r="C15" s="20">
        <v>105417</v>
      </c>
      <c r="D15" s="20">
        <v>107318</v>
      </c>
      <c r="E15" s="20">
        <f t="shared" si="0"/>
        <v>1901</v>
      </c>
      <c r="F15" s="72">
        <v>1015</v>
      </c>
    </row>
    <row r="16" spans="1:7" x14ac:dyDescent="0.25">
      <c r="A16" s="76"/>
      <c r="B16" s="8" t="s">
        <v>18</v>
      </c>
      <c r="C16" s="20">
        <v>151162</v>
      </c>
      <c r="D16" s="20">
        <v>154466</v>
      </c>
      <c r="E16" s="20">
        <f t="shared" si="0"/>
        <v>3304</v>
      </c>
      <c r="F16" s="73"/>
    </row>
    <row r="17" spans="1:6" x14ac:dyDescent="0.25">
      <c r="A17" s="76"/>
      <c r="B17" s="8" t="s">
        <v>19</v>
      </c>
      <c r="C17" s="20">
        <v>24069</v>
      </c>
      <c r="D17" s="20">
        <v>24616</v>
      </c>
      <c r="E17" s="20">
        <f t="shared" si="0"/>
        <v>547</v>
      </c>
      <c r="F17" s="74"/>
    </row>
    <row r="18" spans="1:6" x14ac:dyDescent="0.25">
      <c r="A18" s="77" t="s">
        <v>7</v>
      </c>
      <c r="B18" s="9" t="s">
        <v>20</v>
      </c>
      <c r="C18" s="21">
        <v>227268</v>
      </c>
      <c r="D18" s="21">
        <v>232243</v>
      </c>
      <c r="E18" s="21">
        <f t="shared" si="0"/>
        <v>4975</v>
      </c>
      <c r="F18" s="66">
        <v>1767</v>
      </c>
    </row>
    <row r="19" spans="1:6" x14ac:dyDescent="0.25">
      <c r="A19" s="77"/>
      <c r="B19" s="9" t="s">
        <v>21</v>
      </c>
      <c r="C19" s="21">
        <v>318388</v>
      </c>
      <c r="D19" s="21">
        <v>323179</v>
      </c>
      <c r="E19" s="21">
        <f t="shared" si="0"/>
        <v>4791</v>
      </c>
      <c r="F19" s="67"/>
    </row>
    <row r="20" spans="1:6" x14ac:dyDescent="0.25">
      <c r="A20" s="77"/>
      <c r="B20" s="9" t="s">
        <v>22</v>
      </c>
      <c r="C20" s="21">
        <v>33529</v>
      </c>
      <c r="D20" s="21">
        <v>34314</v>
      </c>
      <c r="E20" s="21">
        <f t="shared" si="0"/>
        <v>785</v>
      </c>
      <c r="F20" s="68"/>
    </row>
    <row r="21" spans="1:6" x14ac:dyDescent="0.25">
      <c r="A21" s="78" t="s">
        <v>8</v>
      </c>
      <c r="B21" s="10" t="s">
        <v>23</v>
      </c>
      <c r="C21" s="22">
        <v>443623</v>
      </c>
      <c r="D21" s="22">
        <v>449297</v>
      </c>
      <c r="E21" s="22">
        <f t="shared" si="0"/>
        <v>5674</v>
      </c>
      <c r="F21" s="69">
        <v>1377</v>
      </c>
    </row>
    <row r="22" spans="1:6" x14ac:dyDescent="0.25">
      <c r="A22" s="78"/>
      <c r="B22" s="10" t="s">
        <v>24</v>
      </c>
      <c r="C22" s="22">
        <v>174484</v>
      </c>
      <c r="D22" s="22">
        <v>177067</v>
      </c>
      <c r="E22" s="22">
        <f t="shared" si="0"/>
        <v>2583</v>
      </c>
      <c r="F22" s="70"/>
    </row>
    <row r="23" spans="1:6" x14ac:dyDescent="0.25">
      <c r="A23" s="78"/>
      <c r="B23" s="10" t="s">
        <v>25</v>
      </c>
      <c r="C23" s="22">
        <v>43174</v>
      </c>
      <c r="D23" s="22">
        <v>43905</v>
      </c>
      <c r="E23" s="22">
        <f t="shared" si="0"/>
        <v>731</v>
      </c>
      <c r="F23" s="71"/>
    </row>
    <row r="24" spans="1:6" x14ac:dyDescent="0.25">
      <c r="A24" s="30" t="s">
        <v>9</v>
      </c>
      <c r="B24" s="11" t="s">
        <v>26</v>
      </c>
      <c r="C24" s="23">
        <v>179658</v>
      </c>
      <c r="D24" s="23">
        <v>182199</v>
      </c>
      <c r="E24" s="23">
        <f t="shared" si="0"/>
        <v>2541</v>
      </c>
      <c r="F24" s="56">
        <v>122</v>
      </c>
    </row>
    <row r="25" spans="1:6" x14ac:dyDescent="0.25">
      <c r="A25" s="30"/>
      <c r="B25" s="11" t="s">
        <v>27</v>
      </c>
      <c r="C25" s="23">
        <v>213617</v>
      </c>
      <c r="D25" s="23">
        <v>216269</v>
      </c>
      <c r="E25" s="23">
        <f t="shared" si="0"/>
        <v>2652</v>
      </c>
      <c r="F25" s="57"/>
    </row>
    <row r="26" spans="1:6" x14ac:dyDescent="0.25">
      <c r="A26" s="30"/>
      <c r="B26" s="11" t="s">
        <v>28</v>
      </c>
      <c r="C26" s="23">
        <v>23372</v>
      </c>
      <c r="D26" s="23">
        <v>23800</v>
      </c>
      <c r="E26" s="23">
        <f t="shared" si="0"/>
        <v>428</v>
      </c>
      <c r="F26" s="58"/>
    </row>
    <row r="27" spans="1:6" x14ac:dyDescent="0.25">
      <c r="A27" s="75" t="s">
        <v>10</v>
      </c>
      <c r="B27" s="12" t="s">
        <v>29</v>
      </c>
      <c r="C27" s="24">
        <v>337612</v>
      </c>
      <c r="D27" s="24">
        <v>342392</v>
      </c>
      <c r="E27" s="24">
        <f t="shared" si="0"/>
        <v>4780</v>
      </c>
      <c r="F27" s="63">
        <v>1946</v>
      </c>
    </row>
    <row r="28" spans="1:6" x14ac:dyDescent="0.25">
      <c r="A28" s="75"/>
      <c r="B28" s="12" t="s">
        <v>30</v>
      </c>
      <c r="C28" s="24">
        <v>355246</v>
      </c>
      <c r="D28" s="24">
        <v>359863</v>
      </c>
      <c r="E28" s="24">
        <f t="shared" si="0"/>
        <v>4617</v>
      </c>
      <c r="F28" s="64"/>
    </row>
    <row r="29" spans="1:6" x14ac:dyDescent="0.25">
      <c r="A29" s="75"/>
      <c r="B29" s="12" t="s">
        <v>31</v>
      </c>
      <c r="C29" s="24">
        <v>51541</v>
      </c>
      <c r="D29" s="24">
        <v>52559</v>
      </c>
      <c r="E29" s="24">
        <f t="shared" si="0"/>
        <v>1018</v>
      </c>
      <c r="F29" s="65"/>
    </row>
    <row r="30" spans="1:6" x14ac:dyDescent="0.25">
      <c r="A30" s="38" t="s">
        <v>11</v>
      </c>
      <c r="B30" s="13" t="s">
        <v>32</v>
      </c>
      <c r="C30" s="16">
        <v>245472</v>
      </c>
      <c r="D30" s="16">
        <v>249236</v>
      </c>
      <c r="E30" s="16">
        <f t="shared" si="0"/>
        <v>3764</v>
      </c>
      <c r="F30" s="59">
        <v>2563</v>
      </c>
    </row>
    <row r="31" spans="1:6" x14ac:dyDescent="0.25">
      <c r="A31" s="38"/>
      <c r="B31" s="13" t="s">
        <v>33</v>
      </c>
      <c r="C31" s="16">
        <v>360842</v>
      </c>
      <c r="D31" s="16">
        <v>365747</v>
      </c>
      <c r="E31" s="16">
        <f t="shared" si="0"/>
        <v>4905</v>
      </c>
      <c r="F31" s="42"/>
    </row>
    <row r="32" spans="1:6" x14ac:dyDescent="0.25">
      <c r="A32" s="38"/>
      <c r="B32" s="13" t="s">
        <v>34</v>
      </c>
      <c r="C32" s="16">
        <v>52483</v>
      </c>
      <c r="D32" s="16">
        <v>53486</v>
      </c>
      <c r="E32" s="16">
        <f t="shared" si="0"/>
        <v>1003</v>
      </c>
      <c r="F32" s="43"/>
    </row>
    <row r="33" spans="1:6" x14ac:dyDescent="0.25">
      <c r="A33" s="34" t="s">
        <v>12</v>
      </c>
      <c r="B33" s="14" t="s">
        <v>35</v>
      </c>
      <c r="C33" s="25">
        <v>292893</v>
      </c>
      <c r="D33" s="25">
        <v>297497</v>
      </c>
      <c r="E33" s="25">
        <f t="shared" si="0"/>
        <v>4604</v>
      </c>
      <c r="F33" s="60">
        <v>19902</v>
      </c>
    </row>
    <row r="34" spans="1:6" x14ac:dyDescent="0.25">
      <c r="A34" s="34"/>
      <c r="B34" s="14" t="s">
        <v>36</v>
      </c>
      <c r="C34" s="25">
        <v>23839</v>
      </c>
      <c r="D34" s="25">
        <v>24710</v>
      </c>
      <c r="E34" s="25">
        <f>(D34-C34)*30</f>
        <v>26130</v>
      </c>
      <c r="F34" s="61"/>
    </row>
    <row r="35" spans="1:6" x14ac:dyDescent="0.25">
      <c r="A35" s="34"/>
      <c r="B35" s="14" t="s">
        <v>37</v>
      </c>
      <c r="C35" s="25">
        <v>92399</v>
      </c>
      <c r="D35" s="25">
        <v>94015</v>
      </c>
      <c r="E35" s="25">
        <f t="shared" si="0"/>
        <v>1616</v>
      </c>
      <c r="F35" s="62"/>
    </row>
    <row r="36" spans="1:6" x14ac:dyDescent="0.25">
      <c r="A36" s="35" t="s">
        <v>13</v>
      </c>
      <c r="B36" s="15" t="s">
        <v>38</v>
      </c>
      <c r="C36" s="26">
        <v>21355</v>
      </c>
      <c r="D36" s="26">
        <v>21818</v>
      </c>
      <c r="E36" s="26">
        <f>(D36-C36)*30</f>
        <v>13890</v>
      </c>
      <c r="F36" s="53">
        <f>(E36+E37+E38)-(5924.01+24814.91)/2.97</f>
        <v>9140.1952861952868</v>
      </c>
    </row>
    <row r="37" spans="1:6" x14ac:dyDescent="0.25">
      <c r="A37" s="35"/>
      <c r="B37" s="15" t="s">
        <v>39</v>
      </c>
      <c r="C37" s="26">
        <v>288527</v>
      </c>
      <c r="D37" s="26">
        <v>292706</v>
      </c>
      <c r="E37" s="26">
        <f t="shared" si="0"/>
        <v>4179</v>
      </c>
      <c r="F37" s="54"/>
    </row>
    <row r="38" spans="1:6" x14ac:dyDescent="0.25">
      <c r="A38" s="35"/>
      <c r="B38" s="15" t="s">
        <v>40</v>
      </c>
      <c r="C38" s="26">
        <v>87303</v>
      </c>
      <c r="D38" s="26">
        <v>88724</v>
      </c>
      <c r="E38" s="26">
        <f t="shared" si="0"/>
        <v>1421</v>
      </c>
      <c r="F38" s="55"/>
    </row>
    <row r="39" spans="1:6" x14ac:dyDescent="0.25">
      <c r="A39" s="30" t="s">
        <v>47</v>
      </c>
      <c r="B39" s="11" t="s">
        <v>41</v>
      </c>
      <c r="C39" s="23">
        <v>5509</v>
      </c>
      <c r="D39" s="23">
        <v>5651</v>
      </c>
      <c r="E39" s="23">
        <f>(D39-C39)*30</f>
        <v>4260</v>
      </c>
      <c r="F39" s="56">
        <v>3205</v>
      </c>
    </row>
    <row r="40" spans="1:6" x14ac:dyDescent="0.25">
      <c r="A40" s="30"/>
      <c r="B40" s="11" t="s">
        <v>42</v>
      </c>
      <c r="C40" s="23">
        <v>3444</v>
      </c>
      <c r="D40" s="23">
        <v>3538</v>
      </c>
      <c r="E40" s="23">
        <f>(D40-C40)*30</f>
        <v>2820</v>
      </c>
      <c r="F40" s="57"/>
    </row>
    <row r="41" spans="1:6" x14ac:dyDescent="0.25">
      <c r="A41" s="30"/>
      <c r="B41" s="11" t="s">
        <v>43</v>
      </c>
      <c r="C41" s="23">
        <v>5180</v>
      </c>
      <c r="D41" s="23">
        <v>5278</v>
      </c>
      <c r="E41" s="23">
        <f>(D41-C41)*20</f>
        <v>1960</v>
      </c>
      <c r="F41" s="57"/>
    </row>
    <row r="42" spans="1:6" x14ac:dyDescent="0.25">
      <c r="A42" s="30"/>
      <c r="B42" s="11" t="s">
        <v>44</v>
      </c>
      <c r="C42" s="23">
        <v>2974</v>
      </c>
      <c r="D42" s="23">
        <v>3045</v>
      </c>
      <c r="E42" s="23">
        <f>(D42-C42)*30</f>
        <v>2130</v>
      </c>
      <c r="F42" s="57"/>
    </row>
    <row r="43" spans="1:6" x14ac:dyDescent="0.25">
      <c r="A43" s="30"/>
      <c r="B43" s="11" t="s">
        <v>45</v>
      </c>
      <c r="C43" s="23">
        <v>1614</v>
      </c>
      <c r="D43" s="23">
        <v>1742</v>
      </c>
      <c r="E43" s="23">
        <f>(D43-C43)*30</f>
        <v>3840</v>
      </c>
      <c r="F43" s="57"/>
    </row>
    <row r="44" spans="1:6" x14ac:dyDescent="0.25">
      <c r="A44" s="30"/>
      <c r="B44" s="11" t="s">
        <v>46</v>
      </c>
      <c r="C44" s="23">
        <v>5436</v>
      </c>
      <c r="D44" s="23">
        <v>5550</v>
      </c>
      <c r="E44" s="23">
        <f>(D44-C44)*20</f>
        <v>2280</v>
      </c>
      <c r="F44" s="58"/>
    </row>
  </sheetData>
  <mergeCells count="31">
    <mergeCell ref="F18:F20"/>
    <mergeCell ref="F21:F23"/>
    <mergeCell ref="F15:F17"/>
    <mergeCell ref="A27:A29"/>
    <mergeCell ref="A30:A32"/>
    <mergeCell ref="A15:A17"/>
    <mergeCell ref="A18:A20"/>
    <mergeCell ref="A21:A23"/>
    <mergeCell ref="A24:A26"/>
    <mergeCell ref="F36:F38"/>
    <mergeCell ref="F39:F44"/>
    <mergeCell ref="F30:F32"/>
    <mergeCell ref="F33:F35"/>
    <mergeCell ref="F24:F26"/>
    <mergeCell ref="F27:F29"/>
    <mergeCell ref="F1:F2"/>
    <mergeCell ref="F3:F5"/>
    <mergeCell ref="F6:F8"/>
    <mergeCell ref="F9:F11"/>
    <mergeCell ref="F12:F14"/>
    <mergeCell ref="A39:A44"/>
    <mergeCell ref="B1:B2"/>
    <mergeCell ref="A1:A2"/>
    <mergeCell ref="C1:D1"/>
    <mergeCell ref="E1:E2"/>
    <mergeCell ref="A33:A35"/>
    <mergeCell ref="A36:A38"/>
    <mergeCell ref="A9:A11"/>
    <mergeCell ref="A12:A14"/>
    <mergeCell ref="A3:A5"/>
    <mergeCell ref="A6:A8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D722-5E9D-414D-9ECC-0E8A3BFA0BCB}">
  <dimension ref="A1:G45"/>
  <sheetViews>
    <sheetView tabSelected="1" zoomScaleNormal="100" workbookViewId="0">
      <selection activeCell="F12" sqref="F12:F14"/>
    </sheetView>
  </sheetViews>
  <sheetFormatPr defaultRowHeight="15" x14ac:dyDescent="0.25"/>
  <cols>
    <col min="1" max="1" width="23.85546875" style="3" customWidth="1"/>
    <col min="2" max="2" width="27.42578125" style="2" customWidth="1"/>
    <col min="3" max="3" width="20.5703125" style="27" customWidth="1"/>
    <col min="4" max="4" width="18.140625" style="27" customWidth="1"/>
    <col min="5" max="5" width="17.42578125" style="27" customWidth="1"/>
    <col min="6" max="6" width="42.85546875" style="3" customWidth="1"/>
  </cols>
  <sheetData>
    <row r="1" spans="1:7" x14ac:dyDescent="0.25">
      <c r="A1" s="31" t="s">
        <v>0</v>
      </c>
      <c r="B1" s="31" t="s">
        <v>1</v>
      </c>
      <c r="C1" s="31" t="s">
        <v>48</v>
      </c>
      <c r="D1" s="31"/>
      <c r="E1" s="32" t="s">
        <v>49</v>
      </c>
      <c r="F1" s="40" t="s">
        <v>52</v>
      </c>
    </row>
    <row r="2" spans="1:7" ht="41.25" customHeight="1" x14ac:dyDescent="0.25">
      <c r="A2" s="31"/>
      <c r="B2" s="31"/>
      <c r="C2" s="28">
        <v>45658</v>
      </c>
      <c r="D2" s="28">
        <v>45689</v>
      </c>
      <c r="E2" s="33"/>
      <c r="F2" s="40"/>
      <c r="G2" s="1"/>
    </row>
    <row r="3" spans="1:7" ht="15" customHeight="1" x14ac:dyDescent="0.25">
      <c r="A3" s="38" t="s">
        <v>2</v>
      </c>
      <c r="B3" s="4">
        <v>93208031</v>
      </c>
      <c r="C3" s="16">
        <v>213423</v>
      </c>
      <c r="D3" s="16">
        <v>215641</v>
      </c>
      <c r="E3" s="16">
        <f>D3-C3</f>
        <v>2218</v>
      </c>
      <c r="F3" s="41">
        <f>(E3+E4+E5)-(303.96+16404.5)/2.97</f>
        <v>1376.2558922558928</v>
      </c>
    </row>
    <row r="4" spans="1:7" x14ac:dyDescent="0.25">
      <c r="A4" s="38"/>
      <c r="B4" s="4">
        <v>96324083</v>
      </c>
      <c r="C4" s="16">
        <v>368740</v>
      </c>
      <c r="D4" s="16">
        <v>373012</v>
      </c>
      <c r="E4" s="16">
        <f t="shared" ref="E4:E38" si="0">D4-C4</f>
        <v>4272</v>
      </c>
      <c r="F4" s="42"/>
    </row>
    <row r="5" spans="1:7" x14ac:dyDescent="0.25">
      <c r="A5" s="38"/>
      <c r="B5" s="4">
        <v>96363735</v>
      </c>
      <c r="C5" s="16">
        <v>34444</v>
      </c>
      <c r="D5" s="16">
        <v>34956</v>
      </c>
      <c r="E5" s="16">
        <f t="shared" si="0"/>
        <v>512</v>
      </c>
      <c r="F5" s="43"/>
    </row>
    <row r="6" spans="1:7" x14ac:dyDescent="0.25">
      <c r="A6" s="39" t="s">
        <v>3</v>
      </c>
      <c r="B6" s="5">
        <v>95338041</v>
      </c>
      <c r="C6" s="17">
        <v>224816</v>
      </c>
      <c r="D6" s="17">
        <v>227683</v>
      </c>
      <c r="E6" s="17">
        <f t="shared" si="0"/>
        <v>2867</v>
      </c>
      <c r="F6" s="44">
        <v>1744</v>
      </c>
    </row>
    <row r="7" spans="1:7" x14ac:dyDescent="0.25">
      <c r="A7" s="39"/>
      <c r="B7" s="5">
        <v>95339175</v>
      </c>
      <c r="C7" s="17">
        <v>239965</v>
      </c>
      <c r="D7" s="17">
        <v>243742</v>
      </c>
      <c r="E7" s="17">
        <f t="shared" si="0"/>
        <v>3777</v>
      </c>
      <c r="F7" s="45"/>
    </row>
    <row r="8" spans="1:7" x14ac:dyDescent="0.25">
      <c r="A8" s="39"/>
      <c r="B8" s="5">
        <v>450480</v>
      </c>
      <c r="C8" s="17">
        <v>41392</v>
      </c>
      <c r="D8" s="17">
        <v>42119</v>
      </c>
      <c r="E8" s="17">
        <f t="shared" si="0"/>
        <v>727</v>
      </c>
      <c r="F8" s="46"/>
    </row>
    <row r="9" spans="1:7" x14ac:dyDescent="0.25">
      <c r="A9" s="36" t="s">
        <v>4</v>
      </c>
      <c r="B9" s="6">
        <v>103080872</v>
      </c>
      <c r="C9" s="18">
        <v>169018</v>
      </c>
      <c r="D9" s="18">
        <v>170906</v>
      </c>
      <c r="E9" s="18">
        <f t="shared" si="0"/>
        <v>1888</v>
      </c>
      <c r="F9" s="47">
        <f>(E9+E10+E11)-(19.49+19036.3)/2.97</f>
        <v>1251.909090909091</v>
      </c>
    </row>
    <row r="10" spans="1:7" x14ac:dyDescent="0.25">
      <c r="A10" s="36"/>
      <c r="B10" s="6">
        <v>102135974</v>
      </c>
      <c r="C10" s="18">
        <v>444882</v>
      </c>
      <c r="D10" s="18">
        <v>450202</v>
      </c>
      <c r="E10" s="18">
        <f t="shared" si="0"/>
        <v>5320</v>
      </c>
      <c r="F10" s="48"/>
    </row>
    <row r="11" spans="1:7" x14ac:dyDescent="0.25">
      <c r="A11" s="36"/>
      <c r="B11" s="6">
        <v>15113</v>
      </c>
      <c r="C11" s="18">
        <v>31536</v>
      </c>
      <c r="D11" s="18">
        <v>31996</v>
      </c>
      <c r="E11" s="18">
        <f t="shared" si="0"/>
        <v>460</v>
      </c>
      <c r="F11" s="49"/>
    </row>
    <row r="12" spans="1:7" x14ac:dyDescent="0.25">
      <c r="A12" s="37" t="s">
        <v>5</v>
      </c>
      <c r="B12" s="7" t="s">
        <v>14</v>
      </c>
      <c r="C12" s="19">
        <v>244270</v>
      </c>
      <c r="D12" s="19">
        <v>248590</v>
      </c>
      <c r="E12" s="19">
        <f t="shared" si="0"/>
        <v>4320</v>
      </c>
      <c r="F12" s="50">
        <v>2999</v>
      </c>
    </row>
    <row r="13" spans="1:7" x14ac:dyDescent="0.25">
      <c r="A13" s="37"/>
      <c r="B13" s="7" t="s">
        <v>15</v>
      </c>
      <c r="C13" s="19">
        <v>416039</v>
      </c>
      <c r="D13" s="19">
        <v>421376</v>
      </c>
      <c r="E13" s="19">
        <f t="shared" si="0"/>
        <v>5337</v>
      </c>
      <c r="F13" s="51"/>
    </row>
    <row r="14" spans="1:7" x14ac:dyDescent="0.25">
      <c r="A14" s="37"/>
      <c r="B14" s="7" t="s">
        <v>16</v>
      </c>
      <c r="C14" s="19">
        <v>45012</v>
      </c>
      <c r="D14" s="19">
        <v>45864</v>
      </c>
      <c r="E14" s="19">
        <f t="shared" si="0"/>
        <v>852</v>
      </c>
      <c r="F14" s="52"/>
    </row>
    <row r="15" spans="1:7" x14ac:dyDescent="0.25">
      <c r="A15" s="76" t="s">
        <v>6</v>
      </c>
      <c r="B15" s="8" t="s">
        <v>17</v>
      </c>
      <c r="C15" s="20">
        <v>107318</v>
      </c>
      <c r="D15" s="20">
        <v>108983</v>
      </c>
      <c r="E15" s="20">
        <f t="shared" si="0"/>
        <v>1665</v>
      </c>
      <c r="F15" s="72">
        <v>297</v>
      </c>
    </row>
    <row r="16" spans="1:7" x14ac:dyDescent="0.25">
      <c r="A16" s="76"/>
      <c r="B16" s="8" t="s">
        <v>18</v>
      </c>
      <c r="C16" s="20">
        <v>154466</v>
      </c>
      <c r="D16" s="20">
        <v>157355</v>
      </c>
      <c r="E16" s="20">
        <f t="shared" si="0"/>
        <v>2889</v>
      </c>
      <c r="F16" s="73"/>
    </row>
    <row r="17" spans="1:6" x14ac:dyDescent="0.25">
      <c r="A17" s="76"/>
      <c r="B17" s="8" t="s">
        <v>19</v>
      </c>
      <c r="C17" s="20">
        <v>24616</v>
      </c>
      <c r="D17" s="20">
        <v>25087</v>
      </c>
      <c r="E17" s="20">
        <f t="shared" si="0"/>
        <v>471</v>
      </c>
      <c r="F17" s="74"/>
    </row>
    <row r="18" spans="1:6" x14ac:dyDescent="0.25">
      <c r="A18" s="77" t="s">
        <v>7</v>
      </c>
      <c r="B18" s="9" t="s">
        <v>20</v>
      </c>
      <c r="C18" s="21">
        <v>232243</v>
      </c>
      <c r="D18" s="21">
        <v>236959</v>
      </c>
      <c r="E18" s="21">
        <f t="shared" si="0"/>
        <v>4716</v>
      </c>
      <c r="F18" s="66">
        <v>970</v>
      </c>
    </row>
    <row r="19" spans="1:6" x14ac:dyDescent="0.25">
      <c r="A19" s="77"/>
      <c r="B19" s="9" t="s">
        <v>21</v>
      </c>
      <c r="C19" s="21">
        <v>323179</v>
      </c>
      <c r="D19" s="21">
        <v>327752</v>
      </c>
      <c r="E19" s="21">
        <f t="shared" si="0"/>
        <v>4573</v>
      </c>
      <c r="F19" s="67"/>
    </row>
    <row r="20" spans="1:6" x14ac:dyDescent="0.25">
      <c r="A20" s="77"/>
      <c r="B20" s="9" t="s">
        <v>22</v>
      </c>
      <c r="C20" s="21">
        <v>34314</v>
      </c>
      <c r="D20" s="21">
        <v>35017</v>
      </c>
      <c r="E20" s="21">
        <f t="shared" si="0"/>
        <v>703</v>
      </c>
      <c r="F20" s="68"/>
    </row>
    <row r="21" spans="1:6" x14ac:dyDescent="0.25">
      <c r="A21" s="78" t="s">
        <v>8</v>
      </c>
      <c r="B21" s="10" t="s">
        <v>23</v>
      </c>
      <c r="C21" s="22">
        <v>449297</v>
      </c>
      <c r="D21" s="22">
        <v>454200</v>
      </c>
      <c r="E21" s="22">
        <f t="shared" si="0"/>
        <v>4903</v>
      </c>
      <c r="F21" s="69">
        <v>732</v>
      </c>
    </row>
    <row r="22" spans="1:6" x14ac:dyDescent="0.25">
      <c r="A22" s="78"/>
      <c r="B22" s="10" t="s">
        <v>24</v>
      </c>
      <c r="C22" s="22">
        <v>177067</v>
      </c>
      <c r="D22" s="22">
        <v>179477</v>
      </c>
      <c r="E22" s="22">
        <f t="shared" si="0"/>
        <v>2410</v>
      </c>
      <c r="F22" s="70"/>
    </row>
    <row r="23" spans="1:6" x14ac:dyDescent="0.25">
      <c r="A23" s="78"/>
      <c r="B23" s="10" t="s">
        <v>25</v>
      </c>
      <c r="C23" s="22">
        <v>43905</v>
      </c>
      <c r="D23" s="22">
        <v>44560</v>
      </c>
      <c r="E23" s="22">
        <f t="shared" si="0"/>
        <v>655</v>
      </c>
      <c r="F23" s="71"/>
    </row>
    <row r="24" spans="1:6" x14ac:dyDescent="0.25">
      <c r="A24" s="30" t="s">
        <v>9</v>
      </c>
      <c r="B24" s="11" t="s">
        <v>26</v>
      </c>
      <c r="C24" s="23">
        <v>182199</v>
      </c>
      <c r="D24" s="23">
        <v>184286</v>
      </c>
      <c r="E24" s="23">
        <f t="shared" si="0"/>
        <v>2087</v>
      </c>
      <c r="F24" s="56">
        <v>640</v>
      </c>
    </row>
    <row r="25" spans="1:6" x14ac:dyDescent="0.25">
      <c r="A25" s="30"/>
      <c r="B25" s="11" t="s">
        <v>27</v>
      </c>
      <c r="C25" s="23">
        <v>216269</v>
      </c>
      <c r="D25" s="23">
        <v>218562</v>
      </c>
      <c r="E25" s="23">
        <f t="shared" si="0"/>
        <v>2293</v>
      </c>
      <c r="F25" s="57"/>
    </row>
    <row r="26" spans="1:6" x14ac:dyDescent="0.25">
      <c r="A26" s="30"/>
      <c r="B26" s="11" t="s">
        <v>28</v>
      </c>
      <c r="C26" s="23">
        <v>23800</v>
      </c>
      <c r="D26" s="23">
        <v>24184</v>
      </c>
      <c r="E26" s="23">
        <f t="shared" si="0"/>
        <v>384</v>
      </c>
      <c r="F26" s="58"/>
    </row>
    <row r="27" spans="1:6" x14ac:dyDescent="0.25">
      <c r="A27" s="75" t="s">
        <v>10</v>
      </c>
      <c r="B27" s="12" t="s">
        <v>29</v>
      </c>
      <c r="C27" s="24">
        <v>342392</v>
      </c>
      <c r="D27" s="24">
        <v>346628</v>
      </c>
      <c r="E27" s="24">
        <f t="shared" si="0"/>
        <v>4236</v>
      </c>
      <c r="F27" s="63">
        <v>3904</v>
      </c>
    </row>
    <row r="28" spans="1:6" x14ac:dyDescent="0.25">
      <c r="A28" s="75"/>
      <c r="B28" s="12" t="s">
        <v>30</v>
      </c>
      <c r="C28" s="24">
        <v>359863</v>
      </c>
      <c r="D28" s="24">
        <v>364064</v>
      </c>
      <c r="E28" s="24">
        <f t="shared" si="0"/>
        <v>4201</v>
      </c>
      <c r="F28" s="64"/>
    </row>
    <row r="29" spans="1:6" x14ac:dyDescent="0.25">
      <c r="A29" s="75"/>
      <c r="B29" s="12" t="s">
        <v>31</v>
      </c>
      <c r="C29" s="24">
        <v>52559</v>
      </c>
      <c r="D29" s="24">
        <v>53469</v>
      </c>
      <c r="E29" s="24">
        <f t="shared" si="0"/>
        <v>910</v>
      </c>
      <c r="F29" s="65"/>
    </row>
    <row r="30" spans="1:6" x14ac:dyDescent="0.25">
      <c r="A30" s="38" t="s">
        <v>11</v>
      </c>
      <c r="B30" s="13" t="s">
        <v>32</v>
      </c>
      <c r="C30" s="16">
        <v>249236</v>
      </c>
      <c r="D30" s="16">
        <v>252664</v>
      </c>
      <c r="E30" s="16">
        <f t="shared" si="0"/>
        <v>3428</v>
      </c>
      <c r="F30" s="59">
        <v>1269</v>
      </c>
    </row>
    <row r="31" spans="1:6" x14ac:dyDescent="0.25">
      <c r="A31" s="38"/>
      <c r="B31" s="13" t="s">
        <v>33</v>
      </c>
      <c r="C31" s="16">
        <v>365747</v>
      </c>
      <c r="D31" s="16">
        <v>370091</v>
      </c>
      <c r="E31" s="16">
        <f t="shared" si="0"/>
        <v>4344</v>
      </c>
      <c r="F31" s="42"/>
    </row>
    <row r="32" spans="1:6" x14ac:dyDescent="0.25">
      <c r="A32" s="38"/>
      <c r="B32" s="13" t="s">
        <v>34</v>
      </c>
      <c r="C32" s="16">
        <v>53486</v>
      </c>
      <c r="D32" s="16">
        <v>54375</v>
      </c>
      <c r="E32" s="16">
        <f t="shared" si="0"/>
        <v>889</v>
      </c>
      <c r="F32" s="43"/>
    </row>
    <row r="33" spans="1:6" x14ac:dyDescent="0.25">
      <c r="A33" s="34" t="s">
        <v>12</v>
      </c>
      <c r="B33" s="14" t="s">
        <v>35</v>
      </c>
      <c r="C33" s="25">
        <v>297497</v>
      </c>
      <c r="D33" s="25">
        <v>301735</v>
      </c>
      <c r="E33" s="25">
        <f t="shared" si="0"/>
        <v>4238</v>
      </c>
      <c r="F33" s="60">
        <v>5103</v>
      </c>
    </row>
    <row r="34" spans="1:6" x14ac:dyDescent="0.25">
      <c r="A34" s="34"/>
      <c r="B34" s="14" t="s">
        <v>36</v>
      </c>
      <c r="C34" s="25">
        <v>24710</v>
      </c>
      <c r="D34" s="25">
        <v>25123</v>
      </c>
      <c r="E34" s="25">
        <f>(D34-C34)*30</f>
        <v>12390</v>
      </c>
      <c r="F34" s="61"/>
    </row>
    <row r="35" spans="1:6" x14ac:dyDescent="0.25">
      <c r="A35" s="34"/>
      <c r="B35" s="14" t="s">
        <v>37</v>
      </c>
      <c r="C35" s="25">
        <v>94015</v>
      </c>
      <c r="D35" s="25">
        <v>95505</v>
      </c>
      <c r="E35" s="25">
        <f t="shared" si="0"/>
        <v>1490</v>
      </c>
      <c r="F35" s="62"/>
    </row>
    <row r="36" spans="1:6" x14ac:dyDescent="0.25">
      <c r="A36" s="35" t="s">
        <v>13</v>
      </c>
      <c r="B36" s="15" t="s">
        <v>38</v>
      </c>
      <c r="C36" s="26">
        <v>21818</v>
      </c>
      <c r="D36" s="26">
        <v>22098</v>
      </c>
      <c r="E36" s="26">
        <f>(D36-C36)*30</f>
        <v>8400</v>
      </c>
      <c r="F36" s="53">
        <f>(E36+E37+E38)-(5924.01+29909.08)/2.97</f>
        <v>1426.9865319865312</v>
      </c>
    </row>
    <row r="37" spans="1:6" x14ac:dyDescent="0.25">
      <c r="A37" s="35"/>
      <c r="B37" s="15" t="s">
        <v>39</v>
      </c>
      <c r="C37" s="26">
        <v>292706</v>
      </c>
      <c r="D37" s="26">
        <v>296521</v>
      </c>
      <c r="E37" s="26">
        <f t="shared" si="0"/>
        <v>3815</v>
      </c>
      <c r="F37" s="54"/>
    </row>
    <row r="38" spans="1:6" x14ac:dyDescent="0.25">
      <c r="A38" s="35"/>
      <c r="B38" s="15" t="s">
        <v>40</v>
      </c>
      <c r="C38" s="26">
        <v>88724</v>
      </c>
      <c r="D38" s="26">
        <v>90001</v>
      </c>
      <c r="E38" s="26">
        <f t="shared" si="0"/>
        <v>1277</v>
      </c>
      <c r="F38" s="55"/>
    </row>
    <row r="39" spans="1:6" x14ac:dyDescent="0.25">
      <c r="A39" s="30" t="s">
        <v>47</v>
      </c>
      <c r="B39" s="11" t="s">
        <v>41</v>
      </c>
      <c r="C39" s="23">
        <v>5651</v>
      </c>
      <c r="D39" s="23">
        <v>5809</v>
      </c>
      <c r="E39" s="23">
        <f>(D39-C39)*30</f>
        <v>4740</v>
      </c>
      <c r="F39" s="56">
        <v>12227</v>
      </c>
    </row>
    <row r="40" spans="1:6" x14ac:dyDescent="0.25">
      <c r="A40" s="30"/>
      <c r="B40" s="11" t="s">
        <v>42</v>
      </c>
      <c r="C40" s="23">
        <v>3538</v>
      </c>
      <c r="D40" s="23">
        <v>3634</v>
      </c>
      <c r="E40" s="23">
        <f>(D40-C40)*30</f>
        <v>2880</v>
      </c>
      <c r="F40" s="57"/>
    </row>
    <row r="41" spans="1:6" x14ac:dyDescent="0.25">
      <c r="A41" s="30"/>
      <c r="B41" s="11" t="s">
        <v>43</v>
      </c>
      <c r="C41" s="23">
        <v>5278</v>
      </c>
      <c r="D41" s="23">
        <v>5388</v>
      </c>
      <c r="E41" s="23">
        <f>(D41-C41)*20</f>
        <v>2200</v>
      </c>
      <c r="F41" s="57"/>
    </row>
    <row r="42" spans="1:6" x14ac:dyDescent="0.25">
      <c r="A42" s="30"/>
      <c r="B42" s="11" t="s">
        <v>44</v>
      </c>
      <c r="C42" s="23">
        <v>3045</v>
      </c>
      <c r="D42" s="23">
        <v>3120</v>
      </c>
      <c r="E42" s="23">
        <f>(D42-C42)*30</f>
        <v>2250</v>
      </c>
      <c r="F42" s="57"/>
    </row>
    <row r="43" spans="1:6" x14ac:dyDescent="0.25">
      <c r="A43" s="30"/>
      <c r="B43" s="11" t="s">
        <v>45</v>
      </c>
      <c r="C43" s="23">
        <v>1742</v>
      </c>
      <c r="D43" s="23">
        <v>1893</v>
      </c>
      <c r="E43" s="23">
        <f>(D43-C43)*30</f>
        <v>4530</v>
      </c>
      <c r="F43" s="57"/>
    </row>
    <row r="44" spans="1:6" x14ac:dyDescent="0.25">
      <c r="A44" s="30"/>
      <c r="B44" s="11" t="s">
        <v>46</v>
      </c>
      <c r="C44" s="23">
        <v>5550</v>
      </c>
      <c r="D44" s="23">
        <v>5671</v>
      </c>
      <c r="E44" s="23">
        <f>(D44-C44)*20</f>
        <v>2420</v>
      </c>
      <c r="F44" s="58"/>
    </row>
    <row r="45" spans="1:6" x14ac:dyDescent="0.25">
      <c r="D45" s="27" t="s">
        <v>51</v>
      </c>
    </row>
  </sheetData>
  <mergeCells count="31">
    <mergeCell ref="A3:A5"/>
    <mergeCell ref="F3:F5"/>
    <mergeCell ref="A1:A2"/>
    <mergeCell ref="B1:B2"/>
    <mergeCell ref="C1:D1"/>
    <mergeCell ref="E1:E2"/>
    <mergeCell ref="F1:F2"/>
    <mergeCell ref="A6:A8"/>
    <mergeCell ref="F6:F8"/>
    <mergeCell ref="A9:A11"/>
    <mergeCell ref="F9:F11"/>
    <mergeCell ref="A12:A14"/>
    <mergeCell ref="F12:F14"/>
    <mergeCell ref="A15:A17"/>
    <mergeCell ref="F15:F17"/>
    <mergeCell ref="A18:A20"/>
    <mergeCell ref="F18:F20"/>
    <mergeCell ref="A21:A23"/>
    <mergeCell ref="F21:F23"/>
    <mergeCell ref="A24:A26"/>
    <mergeCell ref="F24:F26"/>
    <mergeCell ref="A27:A29"/>
    <mergeCell ref="F27:F29"/>
    <mergeCell ref="A30:A32"/>
    <mergeCell ref="F30:F32"/>
    <mergeCell ref="A33:A35"/>
    <mergeCell ref="F33:F35"/>
    <mergeCell ref="A36:A38"/>
    <mergeCell ref="F36:F38"/>
    <mergeCell ref="A39:A44"/>
    <mergeCell ref="F39:F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101D7-1E7E-4DA7-ACA9-5FAE63E8800C}">
  <dimension ref="A1:G45"/>
  <sheetViews>
    <sheetView zoomScale="80" zoomScaleNormal="80" workbookViewId="0">
      <selection activeCell="F12" sqref="F12:F14"/>
    </sheetView>
  </sheetViews>
  <sheetFormatPr defaultRowHeight="15" x14ac:dyDescent="0.25"/>
  <cols>
    <col min="1" max="1" width="23.85546875" style="3" customWidth="1"/>
    <col min="2" max="2" width="27.42578125" style="2" customWidth="1"/>
    <col min="3" max="3" width="20.5703125" style="27" customWidth="1"/>
    <col min="4" max="4" width="18.140625" style="27" customWidth="1"/>
    <col min="5" max="5" width="17.42578125" style="27" customWidth="1"/>
    <col min="6" max="6" width="42.85546875" style="3" customWidth="1"/>
  </cols>
  <sheetData>
    <row r="1" spans="1:7" x14ac:dyDescent="0.25">
      <c r="A1" s="31" t="s">
        <v>0</v>
      </c>
      <c r="B1" s="31" t="s">
        <v>1</v>
      </c>
      <c r="C1" s="31" t="s">
        <v>48</v>
      </c>
      <c r="D1" s="31"/>
      <c r="E1" s="32" t="s">
        <v>49</v>
      </c>
      <c r="F1" s="40" t="s">
        <v>53</v>
      </c>
    </row>
    <row r="2" spans="1:7" ht="33" customHeight="1" x14ac:dyDescent="0.25">
      <c r="A2" s="31"/>
      <c r="B2" s="31"/>
      <c r="C2" s="28">
        <v>45689</v>
      </c>
      <c r="D2" s="28">
        <v>45717</v>
      </c>
      <c r="E2" s="33"/>
      <c r="F2" s="40"/>
      <c r="G2" s="1"/>
    </row>
    <row r="3" spans="1:7" ht="15" customHeight="1" x14ac:dyDescent="0.25">
      <c r="A3" s="38" t="s">
        <v>2</v>
      </c>
      <c r="B3" s="4">
        <v>93208031</v>
      </c>
      <c r="C3" s="16">
        <v>215641</v>
      </c>
      <c r="D3" s="16">
        <v>217507</v>
      </c>
      <c r="E3" s="16">
        <f>D3-C3</f>
        <v>1866</v>
      </c>
      <c r="F3" s="41">
        <f>(E3+E4+E5)-(303.96+16493.9)/2.97</f>
        <v>303.15488215488222</v>
      </c>
    </row>
    <row r="4" spans="1:7" x14ac:dyDescent="0.25">
      <c r="A4" s="38"/>
      <c r="B4" s="4">
        <v>96324083</v>
      </c>
      <c r="C4" s="16">
        <v>373012</v>
      </c>
      <c r="D4" s="16">
        <v>376671</v>
      </c>
      <c r="E4" s="16">
        <f t="shared" ref="E4:E38" si="0">D4-C4</f>
        <v>3659</v>
      </c>
      <c r="F4" s="42"/>
    </row>
    <row r="5" spans="1:7" x14ac:dyDescent="0.25">
      <c r="A5" s="38"/>
      <c r="B5" s="4">
        <v>96363735</v>
      </c>
      <c r="C5" s="16">
        <v>34956</v>
      </c>
      <c r="D5" s="16">
        <v>35390</v>
      </c>
      <c r="E5" s="16">
        <f t="shared" si="0"/>
        <v>434</v>
      </c>
      <c r="F5" s="43"/>
    </row>
    <row r="6" spans="1:7" x14ac:dyDescent="0.25">
      <c r="A6" s="39" t="s">
        <v>3</v>
      </c>
      <c r="B6" s="5">
        <v>95338041</v>
      </c>
      <c r="C6" s="17">
        <v>227683</v>
      </c>
      <c r="D6" s="17">
        <v>230143</v>
      </c>
      <c r="E6" s="17">
        <f t="shared" si="0"/>
        <v>2460</v>
      </c>
      <c r="F6" s="44">
        <v>622</v>
      </c>
    </row>
    <row r="7" spans="1:7" x14ac:dyDescent="0.25">
      <c r="A7" s="39"/>
      <c r="B7" s="5">
        <v>95339175</v>
      </c>
      <c r="C7" s="17">
        <v>243742</v>
      </c>
      <c r="D7" s="17">
        <v>245663</v>
      </c>
      <c r="E7" s="17">
        <f t="shared" si="0"/>
        <v>1921</v>
      </c>
      <c r="F7" s="45"/>
    </row>
    <row r="8" spans="1:7" x14ac:dyDescent="0.25">
      <c r="A8" s="39"/>
      <c r="B8" s="5">
        <v>450480</v>
      </c>
      <c r="C8" s="17">
        <v>42119</v>
      </c>
      <c r="D8" s="17">
        <v>42699</v>
      </c>
      <c r="E8" s="17">
        <f t="shared" si="0"/>
        <v>580</v>
      </c>
      <c r="F8" s="46"/>
    </row>
    <row r="9" spans="1:7" x14ac:dyDescent="0.25">
      <c r="A9" s="36" t="s">
        <v>4</v>
      </c>
      <c r="B9" s="6">
        <v>103080872</v>
      </c>
      <c r="C9" s="18">
        <v>170906</v>
      </c>
      <c r="D9" s="18">
        <v>172442</v>
      </c>
      <c r="E9" s="18">
        <f t="shared" si="0"/>
        <v>1536</v>
      </c>
      <c r="F9" s="47">
        <f>(E9+E10+E11)-(305.22+30171.64)/2.97</f>
        <v>123.43097643097644</v>
      </c>
    </row>
    <row r="10" spans="1:7" x14ac:dyDescent="0.25">
      <c r="A10" s="36"/>
      <c r="B10" s="6">
        <v>102135974</v>
      </c>
      <c r="C10" s="18">
        <v>450202</v>
      </c>
      <c r="D10" s="18">
        <v>458663</v>
      </c>
      <c r="E10" s="18">
        <f t="shared" si="0"/>
        <v>8461</v>
      </c>
      <c r="F10" s="48"/>
    </row>
    <row r="11" spans="1:7" x14ac:dyDescent="0.25">
      <c r="A11" s="36"/>
      <c r="B11" s="6">
        <v>15113</v>
      </c>
      <c r="C11" s="18">
        <v>31996</v>
      </c>
      <c r="D11" s="18">
        <v>32384</v>
      </c>
      <c r="E11" s="18">
        <f t="shared" si="0"/>
        <v>388</v>
      </c>
      <c r="F11" s="49"/>
    </row>
    <row r="12" spans="1:7" x14ac:dyDescent="0.25">
      <c r="A12" s="37" t="s">
        <v>5</v>
      </c>
      <c r="B12" s="7" t="s">
        <v>14</v>
      </c>
      <c r="C12" s="19">
        <v>248590</v>
      </c>
      <c r="D12" s="19">
        <v>252111</v>
      </c>
      <c r="E12" s="19">
        <f t="shared" si="0"/>
        <v>3521</v>
      </c>
      <c r="F12" s="50">
        <v>0</v>
      </c>
    </row>
    <row r="13" spans="1:7" x14ac:dyDescent="0.25">
      <c r="A13" s="37"/>
      <c r="B13" s="7" t="s">
        <v>15</v>
      </c>
      <c r="C13" s="19">
        <v>421376</v>
      </c>
      <c r="D13" s="19">
        <v>424853</v>
      </c>
      <c r="E13" s="19">
        <f t="shared" si="0"/>
        <v>3477</v>
      </c>
      <c r="F13" s="51"/>
    </row>
    <row r="14" spans="1:7" x14ac:dyDescent="0.25">
      <c r="A14" s="37"/>
      <c r="B14" s="7" t="s">
        <v>16</v>
      </c>
      <c r="C14" s="19">
        <v>45864</v>
      </c>
      <c r="D14" s="19">
        <v>46532</v>
      </c>
      <c r="E14" s="19">
        <f t="shared" si="0"/>
        <v>668</v>
      </c>
      <c r="F14" s="52"/>
    </row>
    <row r="15" spans="1:7" x14ac:dyDescent="0.25">
      <c r="A15" s="76" t="s">
        <v>6</v>
      </c>
      <c r="B15" s="8" t="s">
        <v>17</v>
      </c>
      <c r="C15" s="20">
        <v>108983</v>
      </c>
      <c r="D15" s="20">
        <v>110366</v>
      </c>
      <c r="E15" s="20">
        <f t="shared" si="0"/>
        <v>1383</v>
      </c>
      <c r="F15" s="72">
        <v>313</v>
      </c>
    </row>
    <row r="16" spans="1:7" x14ac:dyDescent="0.25">
      <c r="A16" s="76"/>
      <c r="B16" s="8" t="s">
        <v>18</v>
      </c>
      <c r="C16" s="20">
        <v>157355</v>
      </c>
      <c r="D16" s="20">
        <v>159720</v>
      </c>
      <c r="E16" s="20">
        <f t="shared" si="0"/>
        <v>2365</v>
      </c>
      <c r="F16" s="73"/>
    </row>
    <row r="17" spans="1:6" x14ac:dyDescent="0.25">
      <c r="A17" s="76"/>
      <c r="B17" s="8" t="s">
        <v>19</v>
      </c>
      <c r="C17" s="20">
        <v>25087</v>
      </c>
      <c r="D17" s="20">
        <v>25469</v>
      </c>
      <c r="E17" s="20">
        <f t="shared" si="0"/>
        <v>382</v>
      </c>
      <c r="F17" s="74"/>
    </row>
    <row r="18" spans="1:6" x14ac:dyDescent="0.25">
      <c r="A18" s="77" t="s">
        <v>7</v>
      </c>
      <c r="B18" s="9" t="s">
        <v>20</v>
      </c>
      <c r="C18" s="21">
        <v>236959</v>
      </c>
      <c r="D18" s="21">
        <v>240710</v>
      </c>
      <c r="E18" s="21">
        <f t="shared" si="0"/>
        <v>3751</v>
      </c>
      <c r="F18" s="66">
        <v>402</v>
      </c>
    </row>
    <row r="19" spans="1:6" x14ac:dyDescent="0.25">
      <c r="A19" s="77"/>
      <c r="B19" s="9" t="s">
        <v>21</v>
      </c>
      <c r="C19" s="21">
        <v>327752</v>
      </c>
      <c r="D19" s="21">
        <v>331628</v>
      </c>
      <c r="E19" s="21">
        <f t="shared" si="0"/>
        <v>3876</v>
      </c>
      <c r="F19" s="67"/>
    </row>
    <row r="20" spans="1:6" x14ac:dyDescent="0.25">
      <c r="A20" s="77"/>
      <c r="B20" s="9" t="s">
        <v>22</v>
      </c>
      <c r="C20" s="21">
        <v>35017</v>
      </c>
      <c r="D20" s="21">
        <v>35597</v>
      </c>
      <c r="E20" s="21">
        <f t="shared" si="0"/>
        <v>580</v>
      </c>
      <c r="F20" s="68"/>
    </row>
    <row r="21" spans="1:6" x14ac:dyDescent="0.25">
      <c r="A21" s="78" t="s">
        <v>8</v>
      </c>
      <c r="B21" s="10" t="s">
        <v>23</v>
      </c>
      <c r="C21" s="22">
        <v>454200</v>
      </c>
      <c r="D21" s="22">
        <v>458205</v>
      </c>
      <c r="E21" s="22">
        <f t="shared" si="0"/>
        <v>4005</v>
      </c>
      <c r="F21" s="69">
        <v>435</v>
      </c>
    </row>
    <row r="22" spans="1:6" x14ac:dyDescent="0.25">
      <c r="A22" s="78"/>
      <c r="B22" s="10" t="s">
        <v>24</v>
      </c>
      <c r="C22" s="22">
        <v>179477</v>
      </c>
      <c r="D22" s="22">
        <v>181345</v>
      </c>
      <c r="E22" s="22">
        <f t="shared" si="0"/>
        <v>1868</v>
      </c>
      <c r="F22" s="70"/>
    </row>
    <row r="23" spans="1:6" x14ac:dyDescent="0.25">
      <c r="A23" s="78"/>
      <c r="B23" s="10" t="s">
        <v>25</v>
      </c>
      <c r="C23" s="22">
        <v>44560</v>
      </c>
      <c r="D23" s="22">
        <v>45103</v>
      </c>
      <c r="E23" s="22">
        <f t="shared" si="0"/>
        <v>543</v>
      </c>
      <c r="F23" s="71"/>
    </row>
    <row r="24" spans="1:6" x14ac:dyDescent="0.25">
      <c r="A24" s="30" t="s">
        <v>9</v>
      </c>
      <c r="B24" s="11" t="s">
        <v>26</v>
      </c>
      <c r="C24" s="23">
        <v>184286</v>
      </c>
      <c r="D24" s="23">
        <v>186152</v>
      </c>
      <c r="E24" s="23">
        <f t="shared" si="0"/>
        <v>1866</v>
      </c>
      <c r="F24" s="56">
        <v>0</v>
      </c>
    </row>
    <row r="25" spans="1:6" x14ac:dyDescent="0.25">
      <c r="A25" s="30"/>
      <c r="B25" s="11" t="s">
        <v>27</v>
      </c>
      <c r="C25" s="23">
        <v>218562</v>
      </c>
      <c r="D25" s="23">
        <v>220486</v>
      </c>
      <c r="E25" s="23">
        <f t="shared" si="0"/>
        <v>1924</v>
      </c>
      <c r="F25" s="57"/>
    </row>
    <row r="26" spans="1:6" x14ac:dyDescent="0.25">
      <c r="A26" s="30"/>
      <c r="B26" s="11" t="s">
        <v>28</v>
      </c>
      <c r="C26" s="23">
        <v>24184</v>
      </c>
      <c r="D26" s="23">
        <v>24506</v>
      </c>
      <c r="E26" s="23">
        <f t="shared" si="0"/>
        <v>322</v>
      </c>
      <c r="F26" s="58"/>
    </row>
    <row r="27" spans="1:6" x14ac:dyDescent="0.25">
      <c r="A27" s="75" t="s">
        <v>10</v>
      </c>
      <c r="B27" s="12" t="s">
        <v>29</v>
      </c>
      <c r="C27" s="24">
        <v>346628</v>
      </c>
      <c r="D27" s="24">
        <v>350135</v>
      </c>
      <c r="E27" s="24">
        <f t="shared" si="0"/>
        <v>3507</v>
      </c>
      <c r="F27" s="63">
        <v>3845</v>
      </c>
    </row>
    <row r="28" spans="1:6" x14ac:dyDescent="0.25">
      <c r="A28" s="75"/>
      <c r="B28" s="12" t="s">
        <v>30</v>
      </c>
      <c r="C28" s="24">
        <v>364064</v>
      </c>
      <c r="D28" s="24">
        <v>371624</v>
      </c>
      <c r="E28" s="24">
        <f t="shared" si="0"/>
        <v>7560</v>
      </c>
      <c r="F28" s="64"/>
    </row>
    <row r="29" spans="1:6" x14ac:dyDescent="0.25">
      <c r="A29" s="75"/>
      <c r="B29" s="12" t="s">
        <v>31</v>
      </c>
      <c r="C29" s="24">
        <v>53469</v>
      </c>
      <c r="D29" s="24">
        <v>54254</v>
      </c>
      <c r="E29" s="24">
        <f t="shared" si="0"/>
        <v>785</v>
      </c>
      <c r="F29" s="65"/>
    </row>
    <row r="30" spans="1:6" x14ac:dyDescent="0.25">
      <c r="A30" s="38" t="s">
        <v>11</v>
      </c>
      <c r="B30" s="13" t="s">
        <v>32</v>
      </c>
      <c r="C30" s="16">
        <v>252664</v>
      </c>
      <c r="D30" s="16">
        <v>255431</v>
      </c>
      <c r="E30" s="16">
        <f t="shared" si="0"/>
        <v>2767</v>
      </c>
      <c r="F30" s="59">
        <v>0</v>
      </c>
    </row>
    <row r="31" spans="1:6" x14ac:dyDescent="0.25">
      <c r="A31" s="38"/>
      <c r="B31" s="13" t="s">
        <v>33</v>
      </c>
      <c r="C31" s="16">
        <v>370091</v>
      </c>
      <c r="D31" s="16">
        <v>373751</v>
      </c>
      <c r="E31" s="16">
        <f t="shared" si="0"/>
        <v>3660</v>
      </c>
      <c r="F31" s="42"/>
    </row>
    <row r="32" spans="1:6" x14ac:dyDescent="0.25">
      <c r="A32" s="38"/>
      <c r="B32" s="13" t="s">
        <v>34</v>
      </c>
      <c r="C32" s="16">
        <v>54375</v>
      </c>
      <c r="D32" s="16">
        <v>55124</v>
      </c>
      <c r="E32" s="16">
        <f t="shared" si="0"/>
        <v>749</v>
      </c>
      <c r="F32" s="43"/>
    </row>
    <row r="33" spans="1:6" x14ac:dyDescent="0.25">
      <c r="A33" s="34" t="s">
        <v>12</v>
      </c>
      <c r="B33" s="14" t="s">
        <v>35</v>
      </c>
      <c r="C33" s="25">
        <v>301735</v>
      </c>
      <c r="D33" s="25">
        <v>305179</v>
      </c>
      <c r="E33" s="25">
        <f t="shared" si="0"/>
        <v>3444</v>
      </c>
      <c r="F33" s="60">
        <v>0</v>
      </c>
    </row>
    <row r="34" spans="1:6" x14ac:dyDescent="0.25">
      <c r="A34" s="34"/>
      <c r="B34" s="14" t="s">
        <v>36</v>
      </c>
      <c r="C34" s="25">
        <v>25123</v>
      </c>
      <c r="D34" s="25">
        <v>25388</v>
      </c>
      <c r="E34" s="25">
        <f>(D34-C34)*30</f>
        <v>7950</v>
      </c>
      <c r="F34" s="61"/>
    </row>
    <row r="35" spans="1:6" x14ac:dyDescent="0.25">
      <c r="A35" s="34"/>
      <c r="B35" s="14" t="s">
        <v>37</v>
      </c>
      <c r="C35" s="25">
        <v>95505</v>
      </c>
      <c r="D35" s="25">
        <v>96701</v>
      </c>
      <c r="E35" s="25">
        <f t="shared" si="0"/>
        <v>1196</v>
      </c>
      <c r="F35" s="62"/>
    </row>
    <row r="36" spans="1:6" x14ac:dyDescent="0.25">
      <c r="A36" s="35" t="s">
        <v>13</v>
      </c>
      <c r="B36" s="15" t="s">
        <v>38</v>
      </c>
      <c r="C36" s="26">
        <v>22098</v>
      </c>
      <c r="D36" s="26">
        <v>22306</v>
      </c>
      <c r="E36" s="26">
        <f>(D36-C36)*30</f>
        <v>6240</v>
      </c>
      <c r="F36" s="53">
        <f>(E36+E37+E38)-(5924.01+23975.92)/2.97</f>
        <v>464.68350168350298</v>
      </c>
    </row>
    <row r="37" spans="1:6" x14ac:dyDescent="0.25">
      <c r="A37" s="35"/>
      <c r="B37" s="15" t="s">
        <v>39</v>
      </c>
      <c r="C37" s="26">
        <v>296521</v>
      </c>
      <c r="D37" s="26">
        <v>299730</v>
      </c>
      <c r="E37" s="26">
        <f t="shared" si="0"/>
        <v>3209</v>
      </c>
      <c r="F37" s="54"/>
    </row>
    <row r="38" spans="1:6" x14ac:dyDescent="0.25">
      <c r="A38" s="35"/>
      <c r="B38" s="15" t="s">
        <v>40</v>
      </c>
      <c r="C38" s="26">
        <v>90001</v>
      </c>
      <c r="D38" s="26">
        <v>91084</v>
      </c>
      <c r="E38" s="26">
        <f t="shared" si="0"/>
        <v>1083</v>
      </c>
      <c r="F38" s="55"/>
    </row>
    <row r="39" spans="1:6" x14ac:dyDescent="0.25">
      <c r="A39" s="30" t="s">
        <v>47</v>
      </c>
      <c r="B39" s="11" t="s">
        <v>41</v>
      </c>
      <c r="C39" s="23">
        <v>5809</v>
      </c>
      <c r="D39" s="23">
        <v>5915</v>
      </c>
      <c r="E39" s="23">
        <f>(D39-C39)*30</f>
        <v>3180</v>
      </c>
      <c r="F39" s="56">
        <v>1686</v>
      </c>
    </row>
    <row r="40" spans="1:6" x14ac:dyDescent="0.25">
      <c r="A40" s="30"/>
      <c r="B40" s="11" t="s">
        <v>42</v>
      </c>
      <c r="C40" s="23">
        <v>3634</v>
      </c>
      <c r="D40" s="23">
        <v>3696</v>
      </c>
      <c r="E40" s="23">
        <f>(D40-C40)*30</f>
        <v>1860</v>
      </c>
      <c r="F40" s="57"/>
    </row>
    <row r="41" spans="1:6" x14ac:dyDescent="0.25">
      <c r="A41" s="30"/>
      <c r="B41" s="11" t="s">
        <v>43</v>
      </c>
      <c r="C41" s="23">
        <v>5388</v>
      </c>
      <c r="D41" s="23">
        <v>5456</v>
      </c>
      <c r="E41" s="23">
        <f>(D41-C41)*20</f>
        <v>1360</v>
      </c>
      <c r="F41" s="57"/>
    </row>
    <row r="42" spans="1:6" x14ac:dyDescent="0.25">
      <c r="A42" s="30"/>
      <c r="B42" s="11" t="s">
        <v>44</v>
      </c>
      <c r="C42" s="23">
        <v>3120</v>
      </c>
      <c r="D42" s="23">
        <v>3174</v>
      </c>
      <c r="E42" s="23">
        <f>(D42-C42)*30</f>
        <v>1620</v>
      </c>
      <c r="F42" s="57"/>
    </row>
    <row r="43" spans="1:6" x14ac:dyDescent="0.25">
      <c r="A43" s="30"/>
      <c r="B43" s="11" t="s">
        <v>45</v>
      </c>
      <c r="C43" s="23">
        <v>1893</v>
      </c>
      <c r="D43" s="23">
        <v>1995</v>
      </c>
      <c r="E43" s="23">
        <f>(D43-C43)*30</f>
        <v>3060</v>
      </c>
      <c r="F43" s="57"/>
    </row>
    <row r="44" spans="1:6" x14ac:dyDescent="0.25">
      <c r="A44" s="30"/>
      <c r="B44" s="11" t="s">
        <v>46</v>
      </c>
      <c r="C44" s="23">
        <v>5671</v>
      </c>
      <c r="D44" s="23">
        <v>5751</v>
      </c>
      <c r="E44" s="23">
        <f>(D44-C44)*20</f>
        <v>1600</v>
      </c>
      <c r="F44" s="58"/>
    </row>
    <row r="45" spans="1:6" x14ac:dyDescent="0.25">
      <c r="D45" s="27" t="s">
        <v>51</v>
      </c>
    </row>
  </sheetData>
  <mergeCells count="31">
    <mergeCell ref="A3:A5"/>
    <mergeCell ref="F3:F5"/>
    <mergeCell ref="A1:A2"/>
    <mergeCell ref="B1:B2"/>
    <mergeCell ref="C1:D1"/>
    <mergeCell ref="E1:E2"/>
    <mergeCell ref="F1:F2"/>
    <mergeCell ref="A6:A8"/>
    <mergeCell ref="F6:F8"/>
    <mergeCell ref="A9:A11"/>
    <mergeCell ref="F9:F11"/>
    <mergeCell ref="A12:A14"/>
    <mergeCell ref="F12:F14"/>
    <mergeCell ref="A15:A17"/>
    <mergeCell ref="F15:F17"/>
    <mergeCell ref="A18:A20"/>
    <mergeCell ref="F18:F20"/>
    <mergeCell ref="A21:A23"/>
    <mergeCell ref="F21:F23"/>
    <mergeCell ref="A24:A26"/>
    <mergeCell ref="F24:F26"/>
    <mergeCell ref="A27:A29"/>
    <mergeCell ref="F27:F29"/>
    <mergeCell ref="A30:A32"/>
    <mergeCell ref="F30:F32"/>
    <mergeCell ref="A33:A35"/>
    <mergeCell ref="F33:F35"/>
    <mergeCell ref="A36:A38"/>
    <mergeCell ref="F36:F38"/>
    <mergeCell ref="A39:A44"/>
    <mergeCell ref="F39:F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C9E44-5BCD-4F10-96AA-91E18B86351A}">
  <dimension ref="A1:G45"/>
  <sheetViews>
    <sheetView zoomScale="80" zoomScaleNormal="80" workbookViewId="0">
      <selection activeCell="F12" sqref="F12:F14"/>
    </sheetView>
  </sheetViews>
  <sheetFormatPr defaultRowHeight="15" x14ac:dyDescent="0.25"/>
  <cols>
    <col min="1" max="1" width="23.85546875" style="3" customWidth="1"/>
    <col min="2" max="2" width="27.42578125" style="2" customWidth="1"/>
    <col min="3" max="3" width="20.5703125" style="27" customWidth="1"/>
    <col min="4" max="4" width="18.140625" style="27" customWidth="1"/>
    <col min="5" max="5" width="17.42578125" style="27" customWidth="1"/>
    <col min="6" max="6" width="42.85546875" style="29" customWidth="1"/>
  </cols>
  <sheetData>
    <row r="1" spans="1:7" x14ac:dyDescent="0.25">
      <c r="A1" s="31" t="s">
        <v>0</v>
      </c>
      <c r="B1" s="31" t="s">
        <v>1</v>
      </c>
      <c r="C1" s="31" t="s">
        <v>48</v>
      </c>
      <c r="D1" s="31"/>
      <c r="E1" s="32" t="s">
        <v>49</v>
      </c>
      <c r="F1" s="112" t="s">
        <v>54</v>
      </c>
    </row>
    <row r="2" spans="1:7" ht="33" customHeight="1" x14ac:dyDescent="0.25">
      <c r="A2" s="31"/>
      <c r="B2" s="31"/>
      <c r="C2" s="28">
        <v>45717</v>
      </c>
      <c r="D2" s="28">
        <v>45748</v>
      </c>
      <c r="E2" s="33"/>
      <c r="F2" s="112"/>
      <c r="G2" s="1"/>
    </row>
    <row r="3" spans="1:7" ht="15" customHeight="1" x14ac:dyDescent="0.25">
      <c r="A3" s="38" t="s">
        <v>2</v>
      </c>
      <c r="B3" s="4">
        <v>93208031</v>
      </c>
      <c r="C3" s="16">
        <v>217507</v>
      </c>
      <c r="D3" s="16">
        <v>219678</v>
      </c>
      <c r="E3" s="16">
        <f>D3-C3</f>
        <v>2171</v>
      </c>
      <c r="F3" s="91">
        <f>(E3+E4+E5)-(303.96+17970.28)/2.97</f>
        <v>423.05723905723971</v>
      </c>
    </row>
    <row r="4" spans="1:7" x14ac:dyDescent="0.25">
      <c r="A4" s="38"/>
      <c r="B4" s="4">
        <v>96324083</v>
      </c>
      <c r="C4" s="16">
        <v>376671</v>
      </c>
      <c r="D4" s="16">
        <v>380587</v>
      </c>
      <c r="E4" s="16">
        <f t="shared" ref="E4:E38" si="0">D4-C4</f>
        <v>3916</v>
      </c>
      <c r="F4" s="92"/>
    </row>
    <row r="5" spans="1:7" x14ac:dyDescent="0.25">
      <c r="A5" s="38"/>
      <c r="B5" s="4">
        <v>96363735</v>
      </c>
      <c r="C5" s="16">
        <v>35390</v>
      </c>
      <c r="D5" s="16">
        <v>35879</v>
      </c>
      <c r="E5" s="16">
        <f t="shared" si="0"/>
        <v>489</v>
      </c>
      <c r="F5" s="93"/>
    </row>
    <row r="6" spans="1:7" x14ac:dyDescent="0.25">
      <c r="A6" s="39" t="s">
        <v>3</v>
      </c>
      <c r="B6" s="5">
        <v>95338041</v>
      </c>
      <c r="C6" s="17">
        <v>230143</v>
      </c>
      <c r="D6" s="17">
        <v>232564</v>
      </c>
      <c r="E6" s="17">
        <f t="shared" si="0"/>
        <v>2421</v>
      </c>
      <c r="F6" s="103">
        <v>1355</v>
      </c>
    </row>
    <row r="7" spans="1:7" x14ac:dyDescent="0.25">
      <c r="A7" s="39"/>
      <c r="B7" s="5">
        <v>95339175</v>
      </c>
      <c r="C7" s="17">
        <v>245663</v>
      </c>
      <c r="D7" s="17">
        <v>247853</v>
      </c>
      <c r="E7" s="17">
        <f t="shared" si="0"/>
        <v>2190</v>
      </c>
      <c r="F7" s="104"/>
    </row>
    <row r="8" spans="1:7" x14ac:dyDescent="0.25">
      <c r="A8" s="39"/>
      <c r="B8" s="5">
        <v>450480</v>
      </c>
      <c r="C8" s="17">
        <v>42699</v>
      </c>
      <c r="D8" s="17">
        <v>43316</v>
      </c>
      <c r="E8" s="17">
        <f t="shared" si="0"/>
        <v>617</v>
      </c>
      <c r="F8" s="105"/>
    </row>
    <row r="9" spans="1:7" x14ac:dyDescent="0.25">
      <c r="A9" s="36" t="s">
        <v>4</v>
      </c>
      <c r="B9" s="6">
        <v>103080872</v>
      </c>
      <c r="C9" s="18">
        <v>172442</v>
      </c>
      <c r="D9" s="18">
        <v>173990</v>
      </c>
      <c r="E9" s="18">
        <f t="shared" si="0"/>
        <v>1548</v>
      </c>
      <c r="F9" s="106">
        <f>(E9+E10+E11)-(305.22+36960.46)/2.97</f>
        <v>1138.6329966329977</v>
      </c>
    </row>
    <row r="10" spans="1:7" x14ac:dyDescent="0.25">
      <c r="A10" s="36"/>
      <c r="B10" s="6">
        <v>102135974</v>
      </c>
      <c r="C10" s="18">
        <v>458663</v>
      </c>
      <c r="D10" s="18">
        <v>470367</v>
      </c>
      <c r="E10" s="18">
        <f t="shared" si="0"/>
        <v>11704</v>
      </c>
      <c r="F10" s="107"/>
    </row>
    <row r="11" spans="1:7" x14ac:dyDescent="0.25">
      <c r="A11" s="36"/>
      <c r="B11" s="6">
        <v>15113</v>
      </c>
      <c r="C11" s="18">
        <v>32384</v>
      </c>
      <c r="D11" s="18">
        <v>32818</v>
      </c>
      <c r="E11" s="18">
        <f t="shared" si="0"/>
        <v>434</v>
      </c>
      <c r="F11" s="108"/>
    </row>
    <row r="12" spans="1:7" x14ac:dyDescent="0.25">
      <c r="A12" s="37" t="s">
        <v>5</v>
      </c>
      <c r="B12" s="7" t="s">
        <v>14</v>
      </c>
      <c r="C12" s="19">
        <v>252111</v>
      </c>
      <c r="D12" s="19">
        <v>255862</v>
      </c>
      <c r="E12" s="19">
        <f t="shared" si="0"/>
        <v>3751</v>
      </c>
      <c r="F12" s="109">
        <v>0</v>
      </c>
    </row>
    <row r="13" spans="1:7" x14ac:dyDescent="0.25">
      <c r="A13" s="37"/>
      <c r="B13" s="7" t="s">
        <v>15</v>
      </c>
      <c r="C13" s="19">
        <v>424853</v>
      </c>
      <c r="D13" s="19">
        <v>428633</v>
      </c>
      <c r="E13" s="19">
        <f t="shared" si="0"/>
        <v>3780</v>
      </c>
      <c r="F13" s="110"/>
    </row>
    <row r="14" spans="1:7" x14ac:dyDescent="0.25">
      <c r="A14" s="37"/>
      <c r="B14" s="7" t="s">
        <v>16</v>
      </c>
      <c r="C14" s="19">
        <v>46532</v>
      </c>
      <c r="D14" s="19">
        <v>47270</v>
      </c>
      <c r="E14" s="19">
        <f t="shared" si="0"/>
        <v>738</v>
      </c>
      <c r="F14" s="111"/>
    </row>
    <row r="15" spans="1:7" x14ac:dyDescent="0.25">
      <c r="A15" s="76" t="s">
        <v>6</v>
      </c>
      <c r="B15" s="8" t="s">
        <v>17</v>
      </c>
      <c r="C15" s="20">
        <v>110366</v>
      </c>
      <c r="D15" s="20">
        <v>111923</v>
      </c>
      <c r="E15" s="20">
        <f t="shared" si="0"/>
        <v>1557</v>
      </c>
      <c r="F15" s="94">
        <v>837</v>
      </c>
    </row>
    <row r="16" spans="1:7" x14ac:dyDescent="0.25">
      <c r="A16" s="76"/>
      <c r="B16" s="8" t="s">
        <v>18</v>
      </c>
      <c r="C16" s="20">
        <v>159720</v>
      </c>
      <c r="D16" s="20">
        <v>162033</v>
      </c>
      <c r="E16" s="20">
        <f t="shared" si="0"/>
        <v>2313</v>
      </c>
      <c r="F16" s="95"/>
    </row>
    <row r="17" spans="1:6" x14ac:dyDescent="0.25">
      <c r="A17" s="76"/>
      <c r="B17" s="8" t="s">
        <v>19</v>
      </c>
      <c r="C17" s="20">
        <v>25469</v>
      </c>
      <c r="D17" s="20">
        <v>25889</v>
      </c>
      <c r="E17" s="20">
        <f t="shared" si="0"/>
        <v>420</v>
      </c>
      <c r="F17" s="96"/>
    </row>
    <row r="18" spans="1:6" x14ac:dyDescent="0.25">
      <c r="A18" s="77" t="s">
        <v>7</v>
      </c>
      <c r="B18" s="9" t="s">
        <v>20</v>
      </c>
      <c r="C18" s="21">
        <v>240710</v>
      </c>
      <c r="D18" s="21">
        <v>244657</v>
      </c>
      <c r="E18" s="21">
        <f t="shared" si="0"/>
        <v>3947</v>
      </c>
      <c r="F18" s="97">
        <v>679</v>
      </c>
    </row>
    <row r="19" spans="1:6" x14ac:dyDescent="0.25">
      <c r="A19" s="77"/>
      <c r="B19" s="9" t="s">
        <v>21</v>
      </c>
      <c r="C19" s="21">
        <v>331628</v>
      </c>
      <c r="D19" s="21">
        <v>335749</v>
      </c>
      <c r="E19" s="21">
        <f t="shared" si="0"/>
        <v>4121</v>
      </c>
      <c r="F19" s="98"/>
    </row>
    <row r="20" spans="1:6" x14ac:dyDescent="0.25">
      <c r="A20" s="77"/>
      <c r="B20" s="9" t="s">
        <v>22</v>
      </c>
      <c r="C20" s="21">
        <v>35597</v>
      </c>
      <c r="D20" s="21">
        <v>36236</v>
      </c>
      <c r="E20" s="21">
        <f t="shared" si="0"/>
        <v>639</v>
      </c>
      <c r="F20" s="99"/>
    </row>
    <row r="21" spans="1:6" x14ac:dyDescent="0.25">
      <c r="A21" s="78" t="s">
        <v>8</v>
      </c>
      <c r="B21" s="10" t="s">
        <v>23</v>
      </c>
      <c r="C21" s="22">
        <v>458205</v>
      </c>
      <c r="D21" s="22">
        <v>462551</v>
      </c>
      <c r="E21" s="22">
        <f t="shared" si="0"/>
        <v>4346</v>
      </c>
      <c r="F21" s="100">
        <v>710</v>
      </c>
    </row>
    <row r="22" spans="1:6" x14ac:dyDescent="0.25">
      <c r="A22" s="78"/>
      <c r="B22" s="10" t="s">
        <v>24</v>
      </c>
      <c r="C22" s="22">
        <v>181345</v>
      </c>
      <c r="D22" s="22">
        <v>183372</v>
      </c>
      <c r="E22" s="22">
        <f t="shared" si="0"/>
        <v>2027</v>
      </c>
      <c r="F22" s="101"/>
    </row>
    <row r="23" spans="1:6" x14ac:dyDescent="0.25">
      <c r="A23" s="78"/>
      <c r="B23" s="10" t="s">
        <v>25</v>
      </c>
      <c r="C23" s="22">
        <v>45103</v>
      </c>
      <c r="D23" s="22">
        <v>45706</v>
      </c>
      <c r="E23" s="22">
        <f t="shared" si="0"/>
        <v>603</v>
      </c>
      <c r="F23" s="102"/>
    </row>
    <row r="24" spans="1:6" x14ac:dyDescent="0.25">
      <c r="A24" s="30" t="s">
        <v>9</v>
      </c>
      <c r="B24" s="11" t="s">
        <v>26</v>
      </c>
      <c r="C24" s="23">
        <v>186152</v>
      </c>
      <c r="D24" s="23">
        <v>188194</v>
      </c>
      <c r="E24" s="23">
        <f t="shared" si="0"/>
        <v>2042</v>
      </c>
      <c r="F24" s="85">
        <v>0</v>
      </c>
    </row>
    <row r="25" spans="1:6" x14ac:dyDescent="0.25">
      <c r="A25" s="30"/>
      <c r="B25" s="11" t="s">
        <v>27</v>
      </c>
      <c r="C25" s="23">
        <v>220486</v>
      </c>
      <c r="D25" s="23">
        <v>222503</v>
      </c>
      <c r="E25" s="23">
        <f t="shared" si="0"/>
        <v>2017</v>
      </c>
      <c r="F25" s="86"/>
    </row>
    <row r="26" spans="1:6" x14ac:dyDescent="0.25">
      <c r="A26" s="30"/>
      <c r="B26" s="11" t="s">
        <v>28</v>
      </c>
      <c r="C26" s="23">
        <v>24506</v>
      </c>
      <c r="D26" s="23">
        <v>24870</v>
      </c>
      <c r="E26" s="23">
        <f t="shared" si="0"/>
        <v>364</v>
      </c>
      <c r="F26" s="87"/>
    </row>
    <row r="27" spans="1:6" x14ac:dyDescent="0.25">
      <c r="A27" s="75" t="s">
        <v>10</v>
      </c>
      <c r="B27" s="12" t="s">
        <v>29</v>
      </c>
      <c r="C27" s="24">
        <v>350135</v>
      </c>
      <c r="D27" s="24">
        <v>353917</v>
      </c>
      <c r="E27" s="24">
        <f t="shared" si="0"/>
        <v>3782</v>
      </c>
      <c r="F27" s="88">
        <v>8397</v>
      </c>
    </row>
    <row r="28" spans="1:6" x14ac:dyDescent="0.25">
      <c r="A28" s="75"/>
      <c r="B28" s="12" t="s">
        <v>30</v>
      </c>
      <c r="C28" s="24">
        <v>371624</v>
      </c>
      <c r="D28" s="24">
        <v>383115</v>
      </c>
      <c r="E28" s="24">
        <f t="shared" si="0"/>
        <v>11491</v>
      </c>
      <c r="F28" s="89"/>
    </row>
    <row r="29" spans="1:6" x14ac:dyDescent="0.25">
      <c r="A29" s="75"/>
      <c r="B29" s="12" t="s">
        <v>31</v>
      </c>
      <c r="C29" s="24">
        <v>54254</v>
      </c>
      <c r="D29" s="24">
        <v>55105</v>
      </c>
      <c r="E29" s="24">
        <f t="shared" si="0"/>
        <v>851</v>
      </c>
      <c r="F29" s="90"/>
    </row>
    <row r="30" spans="1:6" x14ac:dyDescent="0.25">
      <c r="A30" s="38" t="s">
        <v>11</v>
      </c>
      <c r="B30" s="13" t="s">
        <v>32</v>
      </c>
      <c r="C30" s="16">
        <v>255431</v>
      </c>
      <c r="D30" s="16">
        <v>258211</v>
      </c>
      <c r="E30" s="16">
        <f t="shared" si="0"/>
        <v>2780</v>
      </c>
      <c r="F30" s="91">
        <v>1883</v>
      </c>
    </row>
    <row r="31" spans="1:6" x14ac:dyDescent="0.25">
      <c r="A31" s="38"/>
      <c r="B31" s="13" t="s">
        <v>33</v>
      </c>
      <c r="C31" s="16">
        <v>373751</v>
      </c>
      <c r="D31" s="16">
        <v>378149</v>
      </c>
      <c r="E31" s="16">
        <f t="shared" si="0"/>
        <v>4398</v>
      </c>
      <c r="F31" s="92"/>
    </row>
    <row r="32" spans="1:6" x14ac:dyDescent="0.25">
      <c r="A32" s="38"/>
      <c r="B32" s="13" t="s">
        <v>34</v>
      </c>
      <c r="C32" s="16">
        <v>55124</v>
      </c>
      <c r="D32" s="16">
        <v>55975</v>
      </c>
      <c r="E32" s="16">
        <f t="shared" si="0"/>
        <v>851</v>
      </c>
      <c r="F32" s="93"/>
    </row>
    <row r="33" spans="1:6" x14ac:dyDescent="0.25">
      <c r="A33" s="34" t="s">
        <v>12</v>
      </c>
      <c r="B33" s="14" t="s">
        <v>35</v>
      </c>
      <c r="C33" s="25">
        <v>305179</v>
      </c>
      <c r="D33" s="25">
        <v>308769</v>
      </c>
      <c r="E33" s="25">
        <f t="shared" si="0"/>
        <v>3590</v>
      </c>
      <c r="F33" s="79">
        <v>0</v>
      </c>
    </row>
    <row r="34" spans="1:6" x14ac:dyDescent="0.25">
      <c r="A34" s="34"/>
      <c r="B34" s="14" t="s">
        <v>36</v>
      </c>
      <c r="C34" s="25">
        <v>25388</v>
      </c>
      <c r="D34" s="25">
        <v>25672</v>
      </c>
      <c r="E34" s="25">
        <f>(D34-C34)*30</f>
        <v>8520</v>
      </c>
      <c r="F34" s="80"/>
    </row>
    <row r="35" spans="1:6" x14ac:dyDescent="0.25">
      <c r="A35" s="34"/>
      <c r="B35" s="14" t="s">
        <v>37</v>
      </c>
      <c r="C35" s="25">
        <v>96701</v>
      </c>
      <c r="D35" s="25">
        <v>98058</v>
      </c>
      <c r="E35" s="25">
        <f t="shared" si="0"/>
        <v>1357</v>
      </c>
      <c r="F35" s="81"/>
    </row>
    <row r="36" spans="1:6" x14ac:dyDescent="0.25">
      <c r="A36" s="35" t="s">
        <v>13</v>
      </c>
      <c r="B36" s="15" t="s">
        <v>38</v>
      </c>
      <c r="C36" s="26">
        <v>22306</v>
      </c>
      <c r="D36" s="26">
        <v>22541</v>
      </c>
      <c r="E36" s="26">
        <f>(D36-C36)*30</f>
        <v>7050</v>
      </c>
      <c r="F36" s="82">
        <f>(E36+E37+E38)-(5924.01+25391.51)/2.97</f>
        <v>1366.0538720538734</v>
      </c>
    </row>
    <row r="37" spans="1:6" x14ac:dyDescent="0.25">
      <c r="A37" s="35"/>
      <c r="B37" s="15" t="s">
        <v>39</v>
      </c>
      <c r="C37" s="26">
        <v>299730</v>
      </c>
      <c r="D37" s="26">
        <v>303355</v>
      </c>
      <c r="E37" s="26">
        <f t="shared" si="0"/>
        <v>3625</v>
      </c>
      <c r="F37" s="83"/>
    </row>
    <row r="38" spans="1:6" x14ac:dyDescent="0.25">
      <c r="A38" s="35"/>
      <c r="B38" s="15" t="s">
        <v>40</v>
      </c>
      <c r="C38" s="26">
        <v>91084</v>
      </c>
      <c r="D38" s="26">
        <v>92319</v>
      </c>
      <c r="E38" s="26">
        <f t="shared" si="0"/>
        <v>1235</v>
      </c>
      <c r="F38" s="84"/>
    </row>
    <row r="39" spans="1:6" x14ac:dyDescent="0.25">
      <c r="A39" s="30" t="s">
        <v>47</v>
      </c>
      <c r="B39" s="11" t="s">
        <v>41</v>
      </c>
      <c r="C39" s="23">
        <v>5915</v>
      </c>
      <c r="D39" s="23">
        <v>6067</v>
      </c>
      <c r="E39" s="23">
        <f>(D39-C39)*30</f>
        <v>4560</v>
      </c>
      <c r="F39" s="85">
        <v>8406</v>
      </c>
    </row>
    <row r="40" spans="1:6" x14ac:dyDescent="0.25">
      <c r="A40" s="30"/>
      <c r="B40" s="11" t="s">
        <v>42</v>
      </c>
      <c r="C40" s="23">
        <v>3696</v>
      </c>
      <c r="D40" s="23">
        <v>3782</v>
      </c>
      <c r="E40" s="23">
        <f>(D40-C40)*30</f>
        <v>2580</v>
      </c>
      <c r="F40" s="86"/>
    </row>
    <row r="41" spans="1:6" x14ac:dyDescent="0.25">
      <c r="A41" s="30"/>
      <c r="B41" s="11" t="s">
        <v>43</v>
      </c>
      <c r="C41" s="23">
        <v>5456</v>
      </c>
      <c r="D41" s="23">
        <v>5546</v>
      </c>
      <c r="E41" s="23">
        <f>(D41-C41)*20</f>
        <v>1800</v>
      </c>
      <c r="F41" s="86"/>
    </row>
    <row r="42" spans="1:6" x14ac:dyDescent="0.25">
      <c r="A42" s="30"/>
      <c r="B42" s="11" t="s">
        <v>44</v>
      </c>
      <c r="C42" s="23">
        <v>3174</v>
      </c>
      <c r="D42" s="23">
        <v>3253</v>
      </c>
      <c r="E42" s="23">
        <f>(D42-C42)*30</f>
        <v>2370</v>
      </c>
      <c r="F42" s="86"/>
    </row>
    <row r="43" spans="1:6" x14ac:dyDescent="0.25">
      <c r="A43" s="30"/>
      <c r="B43" s="11" t="s">
        <v>45</v>
      </c>
      <c r="C43" s="23">
        <v>1995</v>
      </c>
      <c r="D43" s="23">
        <v>2131</v>
      </c>
      <c r="E43" s="23">
        <f>(D43-C43)*30</f>
        <v>4080</v>
      </c>
      <c r="F43" s="86"/>
    </row>
    <row r="44" spans="1:6" x14ac:dyDescent="0.25">
      <c r="A44" s="30"/>
      <c r="B44" s="11" t="s">
        <v>46</v>
      </c>
      <c r="C44" s="23">
        <v>5751</v>
      </c>
      <c r="D44" s="23">
        <v>5864</v>
      </c>
      <c r="E44" s="23">
        <f>(D44-C44)*20</f>
        <v>2260</v>
      </c>
      <c r="F44" s="87"/>
    </row>
    <row r="45" spans="1:6" x14ac:dyDescent="0.25">
      <c r="D45" s="27" t="s">
        <v>51</v>
      </c>
    </row>
  </sheetData>
  <mergeCells count="31">
    <mergeCell ref="A3:A5"/>
    <mergeCell ref="F3:F5"/>
    <mergeCell ref="A1:A2"/>
    <mergeCell ref="B1:B2"/>
    <mergeCell ref="C1:D1"/>
    <mergeCell ref="E1:E2"/>
    <mergeCell ref="F1:F2"/>
    <mergeCell ref="A6:A8"/>
    <mergeCell ref="F6:F8"/>
    <mergeCell ref="A9:A11"/>
    <mergeCell ref="F9:F11"/>
    <mergeCell ref="A12:A14"/>
    <mergeCell ref="F12:F14"/>
    <mergeCell ref="A15:A17"/>
    <mergeCell ref="F15:F17"/>
    <mergeCell ref="A18:A20"/>
    <mergeCell ref="F18:F20"/>
    <mergeCell ref="A21:A23"/>
    <mergeCell ref="F21:F23"/>
    <mergeCell ref="A24:A26"/>
    <mergeCell ref="F24:F26"/>
    <mergeCell ref="A27:A29"/>
    <mergeCell ref="F27:F29"/>
    <mergeCell ref="A30:A32"/>
    <mergeCell ref="F30:F32"/>
    <mergeCell ref="A33:A35"/>
    <mergeCell ref="F33:F35"/>
    <mergeCell ref="A36:A38"/>
    <mergeCell ref="F36:F38"/>
    <mergeCell ref="A39:A44"/>
    <mergeCell ref="F39:F4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D94E6-2F28-48C8-86B7-D96BBB78E0DD}">
  <dimension ref="A1:G45"/>
  <sheetViews>
    <sheetView zoomScale="80" zoomScaleNormal="80" workbookViewId="0">
      <selection activeCell="J19" sqref="J19"/>
    </sheetView>
  </sheetViews>
  <sheetFormatPr defaultRowHeight="15" x14ac:dyDescent="0.25"/>
  <cols>
    <col min="1" max="1" width="23.85546875" style="3" customWidth="1"/>
    <col min="2" max="2" width="27.42578125" style="2" customWidth="1"/>
    <col min="3" max="3" width="20.5703125" style="27" customWidth="1"/>
    <col min="4" max="4" width="18.140625" style="27" customWidth="1"/>
    <col min="5" max="5" width="17.42578125" style="27" customWidth="1"/>
    <col min="6" max="6" width="42.85546875" style="3" customWidth="1"/>
  </cols>
  <sheetData>
    <row r="1" spans="1:7" x14ac:dyDescent="0.25">
      <c r="A1" s="31" t="s">
        <v>0</v>
      </c>
      <c r="B1" s="31" t="s">
        <v>1</v>
      </c>
      <c r="C1" s="31" t="s">
        <v>48</v>
      </c>
      <c r="D1" s="31"/>
      <c r="E1" s="32" t="s">
        <v>49</v>
      </c>
      <c r="F1" s="40" t="s">
        <v>55</v>
      </c>
    </row>
    <row r="2" spans="1:7" ht="33" customHeight="1" x14ac:dyDescent="0.25">
      <c r="A2" s="31"/>
      <c r="B2" s="31"/>
      <c r="C2" s="28">
        <v>45748</v>
      </c>
      <c r="D2" s="28">
        <v>45778</v>
      </c>
      <c r="E2" s="33"/>
      <c r="F2" s="40"/>
      <c r="G2" s="1"/>
    </row>
    <row r="3" spans="1:7" ht="15" customHeight="1" x14ac:dyDescent="0.25">
      <c r="A3" s="38" t="s">
        <v>2</v>
      </c>
      <c r="B3" s="4">
        <v>93208031</v>
      </c>
      <c r="C3" s="16">
        <v>219678</v>
      </c>
      <c r="D3" s="16">
        <v>221732</v>
      </c>
      <c r="E3" s="16">
        <f>D3-C3</f>
        <v>2054</v>
      </c>
      <c r="F3" s="113">
        <f>(E3+E4+E5)-(303.96+16123.84)/2.97</f>
        <v>44.754208754209685</v>
      </c>
    </row>
    <row r="4" spans="1:7" x14ac:dyDescent="0.25">
      <c r="A4" s="38"/>
      <c r="B4" s="4">
        <v>96324083</v>
      </c>
      <c r="C4" s="16">
        <v>380587</v>
      </c>
      <c r="D4" s="16">
        <v>383803</v>
      </c>
      <c r="E4" s="16">
        <f t="shared" ref="E4:E38" si="0">D4-C4</f>
        <v>3216</v>
      </c>
      <c r="F4" s="114"/>
    </row>
    <row r="5" spans="1:7" x14ac:dyDescent="0.25">
      <c r="A5" s="38"/>
      <c r="B5" s="4">
        <v>96363735</v>
      </c>
      <c r="C5" s="16">
        <v>35879</v>
      </c>
      <c r="D5" s="16">
        <v>36185</v>
      </c>
      <c r="E5" s="16">
        <f t="shared" si="0"/>
        <v>306</v>
      </c>
      <c r="F5" s="115"/>
    </row>
    <row r="6" spans="1:7" x14ac:dyDescent="0.25">
      <c r="A6" s="39" t="s">
        <v>3</v>
      </c>
      <c r="B6" s="5">
        <v>95338041</v>
      </c>
      <c r="C6" s="17">
        <v>232564</v>
      </c>
      <c r="D6" s="17">
        <v>234743</v>
      </c>
      <c r="E6" s="17">
        <f t="shared" si="0"/>
        <v>2179</v>
      </c>
      <c r="F6" s="44">
        <v>201</v>
      </c>
    </row>
    <row r="7" spans="1:7" x14ac:dyDescent="0.25">
      <c r="A7" s="39"/>
      <c r="B7" s="5">
        <v>95339175</v>
      </c>
      <c r="C7" s="17">
        <v>247853</v>
      </c>
      <c r="D7" s="17">
        <v>249854</v>
      </c>
      <c r="E7" s="17">
        <f t="shared" si="0"/>
        <v>2001</v>
      </c>
      <c r="F7" s="45"/>
    </row>
    <row r="8" spans="1:7" x14ac:dyDescent="0.25">
      <c r="A8" s="39"/>
      <c r="B8" s="5">
        <v>450480</v>
      </c>
      <c r="C8" s="17">
        <v>43316</v>
      </c>
      <c r="D8" s="17">
        <v>43742</v>
      </c>
      <c r="E8" s="17">
        <f t="shared" si="0"/>
        <v>426</v>
      </c>
      <c r="F8" s="46"/>
    </row>
    <row r="9" spans="1:7" x14ac:dyDescent="0.25">
      <c r="A9" s="36" t="s">
        <v>4</v>
      </c>
      <c r="B9" s="6">
        <v>103080872</v>
      </c>
      <c r="C9" s="18">
        <v>173990</v>
      </c>
      <c r="D9" s="18">
        <v>175429</v>
      </c>
      <c r="E9" s="18">
        <f t="shared" si="0"/>
        <v>1439</v>
      </c>
      <c r="F9" s="116" t="s">
        <v>56</v>
      </c>
    </row>
    <row r="10" spans="1:7" x14ac:dyDescent="0.25">
      <c r="A10" s="36"/>
      <c r="B10" s="6">
        <v>102135974</v>
      </c>
      <c r="C10" s="18">
        <v>470367</v>
      </c>
      <c r="D10" s="18">
        <v>480497</v>
      </c>
      <c r="E10" s="18">
        <f t="shared" si="0"/>
        <v>10130</v>
      </c>
      <c r="F10" s="117"/>
    </row>
    <row r="11" spans="1:7" x14ac:dyDescent="0.25">
      <c r="A11" s="36"/>
      <c r="B11" s="6">
        <v>15113</v>
      </c>
      <c r="C11" s="18">
        <v>32818</v>
      </c>
      <c r="D11" s="18">
        <v>33084</v>
      </c>
      <c r="E11" s="18">
        <f t="shared" si="0"/>
        <v>266</v>
      </c>
      <c r="F11" s="118"/>
    </row>
    <row r="12" spans="1:7" x14ac:dyDescent="0.25">
      <c r="A12" s="37" t="s">
        <v>5</v>
      </c>
      <c r="B12" s="7" t="s">
        <v>14</v>
      </c>
      <c r="C12" s="19">
        <v>255862</v>
      </c>
      <c r="D12" s="19">
        <v>259280</v>
      </c>
      <c r="E12" s="19">
        <f t="shared" si="0"/>
        <v>3418</v>
      </c>
      <c r="F12" s="50">
        <v>0</v>
      </c>
    </row>
    <row r="13" spans="1:7" x14ac:dyDescent="0.25">
      <c r="A13" s="37"/>
      <c r="B13" s="7" t="s">
        <v>15</v>
      </c>
      <c r="C13" s="19">
        <v>428633</v>
      </c>
      <c r="D13" s="19">
        <v>432105</v>
      </c>
      <c r="E13" s="19">
        <f t="shared" si="0"/>
        <v>3472</v>
      </c>
      <c r="F13" s="51"/>
    </row>
    <row r="14" spans="1:7" x14ac:dyDescent="0.25">
      <c r="A14" s="37"/>
      <c r="B14" s="7" t="s">
        <v>16</v>
      </c>
      <c r="C14" s="19">
        <v>47270</v>
      </c>
      <c r="D14" s="19">
        <v>47768</v>
      </c>
      <c r="E14" s="19">
        <f t="shared" si="0"/>
        <v>498</v>
      </c>
      <c r="F14" s="52"/>
    </row>
    <row r="15" spans="1:7" x14ac:dyDescent="0.25">
      <c r="A15" s="76" t="s">
        <v>6</v>
      </c>
      <c r="B15" s="8" t="s">
        <v>17</v>
      </c>
      <c r="C15" s="20">
        <v>111923</v>
      </c>
      <c r="D15" s="20">
        <v>113364</v>
      </c>
      <c r="E15" s="20">
        <f t="shared" si="0"/>
        <v>1441</v>
      </c>
      <c r="F15" s="72">
        <v>34</v>
      </c>
    </row>
    <row r="16" spans="1:7" x14ac:dyDescent="0.25">
      <c r="A16" s="76"/>
      <c r="B16" s="8" t="s">
        <v>18</v>
      </c>
      <c r="C16" s="20">
        <v>162033</v>
      </c>
      <c r="D16" s="20">
        <v>163909</v>
      </c>
      <c r="E16" s="20">
        <f t="shared" si="0"/>
        <v>1876</v>
      </c>
      <c r="F16" s="73"/>
    </row>
    <row r="17" spans="1:6" x14ac:dyDescent="0.25">
      <c r="A17" s="76"/>
      <c r="B17" s="8" t="s">
        <v>19</v>
      </c>
      <c r="C17" s="20">
        <v>25889</v>
      </c>
      <c r="D17" s="20">
        <v>26173</v>
      </c>
      <c r="E17" s="20">
        <f t="shared" si="0"/>
        <v>284</v>
      </c>
      <c r="F17" s="74"/>
    </row>
    <row r="18" spans="1:6" x14ac:dyDescent="0.25">
      <c r="A18" s="77" t="s">
        <v>7</v>
      </c>
      <c r="B18" s="9" t="s">
        <v>20</v>
      </c>
      <c r="C18" s="21">
        <v>244657</v>
      </c>
      <c r="D18" s="21">
        <v>248135</v>
      </c>
      <c r="E18" s="21">
        <f t="shared" si="0"/>
        <v>3478</v>
      </c>
      <c r="F18" s="66">
        <v>0</v>
      </c>
    </row>
    <row r="19" spans="1:6" x14ac:dyDescent="0.25">
      <c r="A19" s="77"/>
      <c r="B19" s="9" t="s">
        <v>21</v>
      </c>
      <c r="C19" s="21">
        <v>335749</v>
      </c>
      <c r="D19" s="21">
        <v>339349</v>
      </c>
      <c r="E19" s="21">
        <f t="shared" si="0"/>
        <v>3600</v>
      </c>
      <c r="F19" s="67"/>
    </row>
    <row r="20" spans="1:6" x14ac:dyDescent="0.25">
      <c r="A20" s="77"/>
      <c r="B20" s="9" t="s">
        <v>22</v>
      </c>
      <c r="C20" s="21">
        <v>36236</v>
      </c>
      <c r="D20" s="21">
        <v>36665</v>
      </c>
      <c r="E20" s="21">
        <f t="shared" si="0"/>
        <v>429</v>
      </c>
      <c r="F20" s="68"/>
    </row>
    <row r="21" spans="1:6" x14ac:dyDescent="0.25">
      <c r="A21" s="78" t="s">
        <v>8</v>
      </c>
      <c r="B21" s="10" t="s">
        <v>23</v>
      </c>
      <c r="C21" s="22">
        <v>462551</v>
      </c>
      <c r="D21" s="22">
        <v>466461</v>
      </c>
      <c r="E21" s="22">
        <f t="shared" si="0"/>
        <v>3910</v>
      </c>
      <c r="F21" s="69">
        <v>0</v>
      </c>
    </row>
    <row r="22" spans="1:6" x14ac:dyDescent="0.25">
      <c r="A22" s="78"/>
      <c r="B22" s="10" t="s">
        <v>24</v>
      </c>
      <c r="C22" s="22">
        <v>183372</v>
      </c>
      <c r="D22" s="22">
        <v>185192</v>
      </c>
      <c r="E22" s="22">
        <f t="shared" si="0"/>
        <v>1820</v>
      </c>
      <c r="F22" s="70"/>
    </row>
    <row r="23" spans="1:6" x14ac:dyDescent="0.25">
      <c r="A23" s="78"/>
      <c r="B23" s="10" t="s">
        <v>25</v>
      </c>
      <c r="C23" s="22">
        <v>45706</v>
      </c>
      <c r="D23" s="22">
        <v>46122</v>
      </c>
      <c r="E23" s="22">
        <f t="shared" si="0"/>
        <v>416</v>
      </c>
      <c r="F23" s="71"/>
    </row>
    <row r="24" spans="1:6" x14ac:dyDescent="0.25">
      <c r="A24" s="30" t="s">
        <v>9</v>
      </c>
      <c r="B24" s="11" t="s">
        <v>26</v>
      </c>
      <c r="C24" s="23">
        <v>188194</v>
      </c>
      <c r="D24" s="23">
        <v>189919</v>
      </c>
      <c r="E24" s="23">
        <f t="shared" si="0"/>
        <v>1725</v>
      </c>
      <c r="F24" s="56">
        <v>804</v>
      </c>
    </row>
    <row r="25" spans="1:6" x14ac:dyDescent="0.25">
      <c r="A25" s="30"/>
      <c r="B25" s="11" t="s">
        <v>27</v>
      </c>
      <c r="C25" s="23">
        <v>222503</v>
      </c>
      <c r="D25" s="23">
        <v>224330</v>
      </c>
      <c r="E25" s="23">
        <f t="shared" si="0"/>
        <v>1827</v>
      </c>
      <c r="F25" s="57"/>
    </row>
    <row r="26" spans="1:6" x14ac:dyDescent="0.25">
      <c r="A26" s="30"/>
      <c r="B26" s="11" t="s">
        <v>28</v>
      </c>
      <c r="C26" s="23">
        <v>24870</v>
      </c>
      <c r="D26" s="23">
        <v>25109</v>
      </c>
      <c r="E26" s="23">
        <f t="shared" si="0"/>
        <v>239</v>
      </c>
      <c r="F26" s="58"/>
    </row>
    <row r="27" spans="1:6" x14ac:dyDescent="0.25">
      <c r="A27" s="75" t="s">
        <v>10</v>
      </c>
      <c r="B27" s="12" t="s">
        <v>29</v>
      </c>
      <c r="C27" s="24">
        <v>353917</v>
      </c>
      <c r="D27" s="24">
        <v>357079</v>
      </c>
      <c r="E27" s="24">
        <f t="shared" si="0"/>
        <v>3162</v>
      </c>
      <c r="F27" s="63">
        <v>0</v>
      </c>
    </row>
    <row r="28" spans="1:6" x14ac:dyDescent="0.25">
      <c r="A28" s="75"/>
      <c r="B28" s="12" t="s">
        <v>30</v>
      </c>
      <c r="C28" s="24">
        <v>383115</v>
      </c>
      <c r="D28" s="24">
        <v>393261</v>
      </c>
      <c r="E28" s="24">
        <f t="shared" si="0"/>
        <v>10146</v>
      </c>
      <c r="F28" s="64"/>
    </row>
    <row r="29" spans="1:6" x14ac:dyDescent="0.25">
      <c r="A29" s="75"/>
      <c r="B29" s="12" t="s">
        <v>31</v>
      </c>
      <c r="C29" s="24">
        <v>55105</v>
      </c>
      <c r="D29" s="24">
        <v>55689</v>
      </c>
      <c r="E29" s="24">
        <f t="shared" si="0"/>
        <v>584</v>
      </c>
      <c r="F29" s="65"/>
    </row>
    <row r="30" spans="1:6" x14ac:dyDescent="0.25">
      <c r="A30" s="38" t="s">
        <v>11</v>
      </c>
      <c r="B30" s="13" t="s">
        <v>32</v>
      </c>
      <c r="C30" s="16">
        <v>258211</v>
      </c>
      <c r="D30" s="16">
        <v>260647</v>
      </c>
      <c r="E30" s="16">
        <f t="shared" si="0"/>
        <v>2436</v>
      </c>
      <c r="F30" s="59">
        <v>515</v>
      </c>
    </row>
    <row r="31" spans="1:6" x14ac:dyDescent="0.25">
      <c r="A31" s="38"/>
      <c r="B31" s="13" t="s">
        <v>33</v>
      </c>
      <c r="C31" s="16">
        <v>378149</v>
      </c>
      <c r="D31" s="16">
        <v>381810</v>
      </c>
      <c r="E31" s="16">
        <f t="shared" si="0"/>
        <v>3661</v>
      </c>
      <c r="F31" s="42"/>
    </row>
    <row r="32" spans="1:6" x14ac:dyDescent="0.25">
      <c r="A32" s="38"/>
      <c r="B32" s="13" t="s">
        <v>34</v>
      </c>
      <c r="C32" s="16">
        <v>55975</v>
      </c>
      <c r="D32" s="16">
        <v>56562</v>
      </c>
      <c r="E32" s="16">
        <f t="shared" si="0"/>
        <v>587</v>
      </c>
      <c r="F32" s="43"/>
    </row>
    <row r="33" spans="1:6" x14ac:dyDescent="0.25">
      <c r="A33" s="34" t="s">
        <v>12</v>
      </c>
      <c r="B33" s="14" t="s">
        <v>35</v>
      </c>
      <c r="C33" s="25">
        <v>308769</v>
      </c>
      <c r="D33" s="25">
        <v>311854</v>
      </c>
      <c r="E33" s="25">
        <f t="shared" si="0"/>
        <v>3085</v>
      </c>
      <c r="F33" s="60">
        <v>440</v>
      </c>
    </row>
    <row r="34" spans="1:6" x14ac:dyDescent="0.25">
      <c r="A34" s="34"/>
      <c r="B34" s="14" t="s">
        <v>36</v>
      </c>
      <c r="C34" s="25">
        <v>25672</v>
      </c>
      <c r="D34" s="25">
        <v>25924</v>
      </c>
      <c r="E34" s="25">
        <f>(D34-C34)*30</f>
        <v>7560</v>
      </c>
      <c r="F34" s="61"/>
    </row>
    <row r="35" spans="1:6" x14ac:dyDescent="0.25">
      <c r="A35" s="34"/>
      <c r="B35" s="14" t="s">
        <v>37</v>
      </c>
      <c r="C35" s="25">
        <v>98058</v>
      </c>
      <c r="D35" s="25">
        <v>99115</v>
      </c>
      <c r="E35" s="25">
        <f t="shared" si="0"/>
        <v>1057</v>
      </c>
      <c r="F35" s="62"/>
    </row>
    <row r="36" spans="1:6" x14ac:dyDescent="0.25">
      <c r="A36" s="35" t="s">
        <v>13</v>
      </c>
      <c r="B36" s="15" t="s">
        <v>38</v>
      </c>
      <c r="C36" s="26">
        <v>22541</v>
      </c>
      <c r="D36" s="26">
        <v>22750</v>
      </c>
      <c r="E36" s="26">
        <f>(D36-C36)*30</f>
        <v>6270</v>
      </c>
      <c r="F36" s="119">
        <v>0</v>
      </c>
    </row>
    <row r="37" spans="1:6" x14ac:dyDescent="0.25">
      <c r="A37" s="35"/>
      <c r="B37" s="15" t="s">
        <v>39</v>
      </c>
      <c r="C37" s="26">
        <v>303355</v>
      </c>
      <c r="D37" s="26">
        <v>306509</v>
      </c>
      <c r="E37" s="26">
        <f t="shared" si="0"/>
        <v>3154</v>
      </c>
      <c r="F37" s="120"/>
    </row>
    <row r="38" spans="1:6" x14ac:dyDescent="0.25">
      <c r="A38" s="35"/>
      <c r="B38" s="15" t="s">
        <v>40</v>
      </c>
      <c r="C38" s="26">
        <v>92319</v>
      </c>
      <c r="D38" s="26">
        <v>93280</v>
      </c>
      <c r="E38" s="26">
        <f t="shared" si="0"/>
        <v>961</v>
      </c>
      <c r="F38" s="121"/>
    </row>
    <row r="39" spans="1:6" x14ac:dyDescent="0.25">
      <c r="A39" s="30" t="s">
        <v>47</v>
      </c>
      <c r="B39" s="11" t="s">
        <v>41</v>
      </c>
      <c r="C39" s="23">
        <v>6067</v>
      </c>
      <c r="D39" s="23">
        <v>6188</v>
      </c>
      <c r="E39" s="23">
        <f>(D39-C39)*30</f>
        <v>3630</v>
      </c>
      <c r="F39" s="56">
        <v>0</v>
      </c>
    </row>
    <row r="40" spans="1:6" x14ac:dyDescent="0.25">
      <c r="A40" s="30"/>
      <c r="B40" s="11" t="s">
        <v>42</v>
      </c>
      <c r="C40" s="23">
        <v>3782</v>
      </c>
      <c r="D40" s="23">
        <v>3846</v>
      </c>
      <c r="E40" s="23">
        <f>(D40-C40)*30</f>
        <v>1920</v>
      </c>
      <c r="F40" s="57"/>
    </row>
    <row r="41" spans="1:6" x14ac:dyDescent="0.25">
      <c r="A41" s="30"/>
      <c r="B41" s="11" t="s">
        <v>43</v>
      </c>
      <c r="C41" s="23">
        <v>5546</v>
      </c>
      <c r="D41" s="23">
        <v>5616</v>
      </c>
      <c r="E41" s="23">
        <f>(D41-C41)*20</f>
        <v>1400</v>
      </c>
      <c r="F41" s="57"/>
    </row>
    <row r="42" spans="1:6" x14ac:dyDescent="0.25">
      <c r="A42" s="30"/>
      <c r="B42" s="11" t="s">
        <v>44</v>
      </c>
      <c r="C42" s="23">
        <v>3253</v>
      </c>
      <c r="D42" s="23">
        <v>3312</v>
      </c>
      <c r="E42" s="23">
        <f>(D42-C42)*30</f>
        <v>1770</v>
      </c>
      <c r="F42" s="57"/>
    </row>
    <row r="43" spans="1:6" x14ac:dyDescent="0.25">
      <c r="A43" s="30"/>
      <c r="B43" s="11" t="s">
        <v>45</v>
      </c>
      <c r="C43" s="23">
        <v>2131</v>
      </c>
      <c r="D43" s="23">
        <v>2163</v>
      </c>
      <c r="E43" s="23">
        <f>(D43-C43)*30</f>
        <v>960</v>
      </c>
      <c r="F43" s="57"/>
    </row>
    <row r="44" spans="1:6" x14ac:dyDescent="0.25">
      <c r="A44" s="30"/>
      <c r="B44" s="11" t="s">
        <v>46</v>
      </c>
      <c r="C44" s="23">
        <v>5864</v>
      </c>
      <c r="D44" s="23">
        <v>5927</v>
      </c>
      <c r="E44" s="23">
        <f>(D44-C44)*20</f>
        <v>1260</v>
      </c>
      <c r="F44" s="58"/>
    </row>
    <row r="45" spans="1:6" x14ac:dyDescent="0.25">
      <c r="D45" s="27" t="s">
        <v>51</v>
      </c>
    </row>
  </sheetData>
  <mergeCells count="31">
    <mergeCell ref="A33:A35"/>
    <mergeCell ref="F33:F35"/>
    <mergeCell ref="A36:A38"/>
    <mergeCell ref="F36:F38"/>
    <mergeCell ref="A39:A44"/>
    <mergeCell ref="F39:F44"/>
    <mergeCell ref="A24:A26"/>
    <mergeCell ref="F24:F26"/>
    <mergeCell ref="A27:A29"/>
    <mergeCell ref="F27:F29"/>
    <mergeCell ref="A30:A32"/>
    <mergeCell ref="F30:F32"/>
    <mergeCell ref="A15:A17"/>
    <mergeCell ref="F15:F17"/>
    <mergeCell ref="A18:A20"/>
    <mergeCell ref="F18:F20"/>
    <mergeCell ref="A21:A23"/>
    <mergeCell ref="F21:F23"/>
    <mergeCell ref="A6:A8"/>
    <mergeCell ref="F6:F8"/>
    <mergeCell ref="A9:A11"/>
    <mergeCell ref="F9:F11"/>
    <mergeCell ref="A12:A14"/>
    <mergeCell ref="F12:F14"/>
    <mergeCell ref="A3:A5"/>
    <mergeCell ref="F3:F5"/>
    <mergeCell ref="A1:A2"/>
    <mergeCell ref="B1:B2"/>
    <mergeCell ref="C1:D1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2389-55FA-43C8-A6A0-2D4CAF9A7EEF}">
  <dimension ref="A1:G45"/>
  <sheetViews>
    <sheetView zoomScale="80" zoomScaleNormal="80" workbookViewId="0">
      <selection activeCell="F39" sqref="F39:F44"/>
    </sheetView>
  </sheetViews>
  <sheetFormatPr defaultRowHeight="15" x14ac:dyDescent="0.25"/>
  <cols>
    <col min="1" max="1" width="23.85546875" style="3" customWidth="1"/>
    <col min="2" max="2" width="27.42578125" style="2" customWidth="1"/>
    <col min="3" max="3" width="20.5703125" style="27" customWidth="1"/>
    <col min="4" max="4" width="18.140625" style="27" customWidth="1"/>
    <col min="5" max="5" width="17.42578125" style="27" customWidth="1"/>
    <col min="6" max="6" width="42.85546875" style="3" customWidth="1"/>
  </cols>
  <sheetData>
    <row r="1" spans="1:7" x14ac:dyDescent="0.25">
      <c r="A1" s="31" t="s">
        <v>0</v>
      </c>
      <c r="B1" s="31" t="s">
        <v>1</v>
      </c>
      <c r="C1" s="31" t="s">
        <v>48</v>
      </c>
      <c r="D1" s="31"/>
      <c r="E1" s="32" t="s">
        <v>49</v>
      </c>
      <c r="F1" s="40" t="s">
        <v>57</v>
      </c>
    </row>
    <row r="2" spans="1:7" ht="33" customHeight="1" x14ac:dyDescent="0.25">
      <c r="A2" s="31"/>
      <c r="B2" s="31"/>
      <c r="C2" s="28">
        <v>45778</v>
      </c>
      <c r="D2" s="28">
        <v>45809</v>
      </c>
      <c r="E2" s="33"/>
      <c r="F2" s="40"/>
      <c r="G2" s="1"/>
    </row>
    <row r="3" spans="1:7" ht="15" customHeight="1" x14ac:dyDescent="0.25">
      <c r="A3" s="38" t="s">
        <v>2</v>
      </c>
      <c r="B3" s="4">
        <v>93208031</v>
      </c>
      <c r="C3" s="16">
        <v>221732</v>
      </c>
      <c r="D3" s="16">
        <v>224237</v>
      </c>
      <c r="E3" s="16">
        <f>D3-C3</f>
        <v>2505</v>
      </c>
      <c r="F3" s="113">
        <f>(E3+E4+E5)-(381.98+17466.27)/2.97</f>
        <v>329.48821548821616</v>
      </c>
    </row>
    <row r="4" spans="1:7" x14ac:dyDescent="0.25">
      <c r="A4" s="38"/>
      <c r="B4" s="4">
        <v>96324083</v>
      </c>
      <c r="C4" s="16">
        <v>383803</v>
      </c>
      <c r="D4" s="16">
        <v>387591</v>
      </c>
      <c r="E4" s="16">
        <f t="shared" ref="E4:E38" si="0">D4-C4</f>
        <v>3788</v>
      </c>
      <c r="F4" s="114"/>
    </row>
    <row r="5" spans="1:7" x14ac:dyDescent="0.25">
      <c r="A5" s="38"/>
      <c r="B5" s="4">
        <v>96363735</v>
      </c>
      <c r="C5" s="16">
        <v>36185</v>
      </c>
      <c r="D5" s="16">
        <v>36231</v>
      </c>
      <c r="E5" s="16">
        <f t="shared" si="0"/>
        <v>46</v>
      </c>
      <c r="F5" s="115"/>
    </row>
    <row r="6" spans="1:7" x14ac:dyDescent="0.25">
      <c r="A6" s="39" t="s">
        <v>3</v>
      </c>
      <c r="B6" s="5">
        <v>95338041</v>
      </c>
      <c r="C6" s="17">
        <v>234743</v>
      </c>
      <c r="D6" s="17">
        <v>236898</v>
      </c>
      <c r="E6" s="17">
        <f t="shared" si="0"/>
        <v>2155</v>
      </c>
      <c r="F6" s="44">
        <v>384</v>
      </c>
    </row>
    <row r="7" spans="1:7" x14ac:dyDescent="0.25">
      <c r="A7" s="39"/>
      <c r="B7" s="5">
        <v>95339175</v>
      </c>
      <c r="C7" s="17">
        <v>249854</v>
      </c>
      <c r="D7" s="17">
        <v>252093</v>
      </c>
      <c r="E7" s="17">
        <f t="shared" si="0"/>
        <v>2239</v>
      </c>
      <c r="F7" s="45"/>
    </row>
    <row r="8" spans="1:7" x14ac:dyDescent="0.25">
      <c r="A8" s="39"/>
      <c r="B8" s="5">
        <v>450480</v>
      </c>
      <c r="C8" s="17">
        <v>43742</v>
      </c>
      <c r="D8" s="17">
        <v>43972</v>
      </c>
      <c r="E8" s="17">
        <f t="shared" si="0"/>
        <v>230</v>
      </c>
      <c r="F8" s="46"/>
    </row>
    <row r="9" spans="1:7" x14ac:dyDescent="0.25">
      <c r="A9" s="36" t="s">
        <v>4</v>
      </c>
      <c r="B9" s="6">
        <v>103080872</v>
      </c>
      <c r="C9" s="18">
        <v>175429</v>
      </c>
      <c r="D9" s="18">
        <v>177029</v>
      </c>
      <c r="E9" s="18">
        <f t="shared" si="0"/>
        <v>1600</v>
      </c>
      <c r="F9" s="125">
        <v>0</v>
      </c>
    </row>
    <row r="10" spans="1:7" x14ac:dyDescent="0.25">
      <c r="A10" s="36"/>
      <c r="B10" s="6">
        <v>102135974</v>
      </c>
      <c r="C10" s="18">
        <v>480497</v>
      </c>
      <c r="D10" s="18">
        <v>491379</v>
      </c>
      <c r="E10" s="18">
        <f t="shared" si="0"/>
        <v>10882</v>
      </c>
      <c r="F10" s="126"/>
    </row>
    <row r="11" spans="1:7" x14ac:dyDescent="0.25">
      <c r="A11" s="36"/>
      <c r="B11" s="6">
        <v>15113</v>
      </c>
      <c r="C11" s="18">
        <v>33084</v>
      </c>
      <c r="D11" s="18">
        <v>33101</v>
      </c>
      <c r="E11" s="18">
        <f t="shared" si="0"/>
        <v>17</v>
      </c>
      <c r="F11" s="127"/>
    </row>
    <row r="12" spans="1:7" x14ac:dyDescent="0.25">
      <c r="A12" s="37" t="s">
        <v>5</v>
      </c>
      <c r="B12" s="7" t="s">
        <v>14</v>
      </c>
      <c r="C12" s="19">
        <v>259280</v>
      </c>
      <c r="D12" s="19">
        <v>263797</v>
      </c>
      <c r="E12" s="19">
        <f t="shared" si="0"/>
        <v>4517</v>
      </c>
      <c r="F12" s="50">
        <v>0</v>
      </c>
    </row>
    <row r="13" spans="1:7" x14ac:dyDescent="0.25">
      <c r="A13" s="37"/>
      <c r="B13" s="7" t="s">
        <v>15</v>
      </c>
      <c r="C13" s="19">
        <v>432105</v>
      </c>
      <c r="D13" s="19">
        <v>436007</v>
      </c>
      <c r="E13" s="19">
        <f t="shared" si="0"/>
        <v>3902</v>
      </c>
      <c r="F13" s="51"/>
    </row>
    <row r="14" spans="1:7" x14ac:dyDescent="0.25">
      <c r="A14" s="37"/>
      <c r="B14" s="7" t="s">
        <v>16</v>
      </c>
      <c r="C14" s="19">
        <v>47768</v>
      </c>
      <c r="D14" s="19">
        <v>47976</v>
      </c>
      <c r="E14" s="19">
        <f t="shared" si="0"/>
        <v>208</v>
      </c>
      <c r="F14" s="52"/>
    </row>
    <row r="15" spans="1:7" x14ac:dyDescent="0.25">
      <c r="A15" s="76" t="s">
        <v>6</v>
      </c>
      <c r="B15" s="8" t="s">
        <v>17</v>
      </c>
      <c r="C15" s="20">
        <v>113364</v>
      </c>
      <c r="D15" s="20">
        <v>115061</v>
      </c>
      <c r="E15" s="20">
        <f t="shared" si="0"/>
        <v>1697</v>
      </c>
      <c r="F15" s="72">
        <v>1275</v>
      </c>
    </row>
    <row r="16" spans="1:7" x14ac:dyDescent="0.25">
      <c r="A16" s="76"/>
      <c r="B16" s="8" t="s">
        <v>18</v>
      </c>
      <c r="C16" s="20">
        <v>163909</v>
      </c>
      <c r="D16" s="20">
        <v>165879</v>
      </c>
      <c r="E16" s="20">
        <f t="shared" si="0"/>
        <v>1970</v>
      </c>
      <c r="F16" s="73"/>
    </row>
    <row r="17" spans="1:6" x14ac:dyDescent="0.25">
      <c r="A17" s="76"/>
      <c r="B17" s="8" t="s">
        <v>19</v>
      </c>
      <c r="C17" s="20">
        <v>26173</v>
      </c>
      <c r="D17" s="20">
        <v>26291</v>
      </c>
      <c r="E17" s="20">
        <f t="shared" si="0"/>
        <v>118</v>
      </c>
      <c r="F17" s="74"/>
    </row>
    <row r="18" spans="1:6" x14ac:dyDescent="0.25">
      <c r="A18" s="77" t="s">
        <v>7</v>
      </c>
      <c r="B18" s="9" t="s">
        <v>20</v>
      </c>
      <c r="C18" s="21">
        <v>248135</v>
      </c>
      <c r="D18" s="21">
        <v>252049</v>
      </c>
      <c r="E18" s="21">
        <f t="shared" si="0"/>
        <v>3914</v>
      </c>
      <c r="F18" s="66">
        <v>865</v>
      </c>
    </row>
    <row r="19" spans="1:6" x14ac:dyDescent="0.25">
      <c r="A19" s="77"/>
      <c r="B19" s="9" t="s">
        <v>21</v>
      </c>
      <c r="C19" s="21">
        <v>339349</v>
      </c>
      <c r="D19" s="21">
        <v>343777</v>
      </c>
      <c r="E19" s="21">
        <f t="shared" si="0"/>
        <v>4428</v>
      </c>
      <c r="F19" s="67"/>
    </row>
    <row r="20" spans="1:6" x14ac:dyDescent="0.25">
      <c r="A20" s="77"/>
      <c r="B20" s="9" t="s">
        <v>22</v>
      </c>
      <c r="C20" s="21">
        <v>36665</v>
      </c>
      <c r="D20" s="21">
        <v>36827</v>
      </c>
      <c r="E20" s="21">
        <f t="shared" si="0"/>
        <v>162</v>
      </c>
      <c r="F20" s="68"/>
    </row>
    <row r="21" spans="1:6" x14ac:dyDescent="0.25">
      <c r="A21" s="78" t="s">
        <v>8</v>
      </c>
      <c r="B21" s="10" t="s">
        <v>23</v>
      </c>
      <c r="C21" s="22">
        <v>466461</v>
      </c>
      <c r="D21" s="22">
        <v>471151</v>
      </c>
      <c r="E21" s="22">
        <f t="shared" si="0"/>
        <v>4690</v>
      </c>
      <c r="F21" s="69">
        <v>838</v>
      </c>
    </row>
    <row r="22" spans="1:6" x14ac:dyDescent="0.25">
      <c r="A22" s="78"/>
      <c r="B22" s="10" t="s">
        <v>24</v>
      </c>
      <c r="C22" s="22">
        <v>185192</v>
      </c>
      <c r="D22" s="22">
        <v>187149</v>
      </c>
      <c r="E22" s="22">
        <f t="shared" si="0"/>
        <v>1957</v>
      </c>
      <c r="F22" s="70"/>
    </row>
    <row r="23" spans="1:6" x14ac:dyDescent="0.25">
      <c r="A23" s="78"/>
      <c r="B23" s="10" t="s">
        <v>25</v>
      </c>
      <c r="C23" s="22">
        <v>46122</v>
      </c>
      <c r="D23" s="22">
        <v>46320</v>
      </c>
      <c r="E23" s="22">
        <f t="shared" si="0"/>
        <v>198</v>
      </c>
      <c r="F23" s="71"/>
    </row>
    <row r="24" spans="1:6" x14ac:dyDescent="0.25">
      <c r="A24" s="30" t="s">
        <v>9</v>
      </c>
      <c r="B24" s="11" t="s">
        <v>26</v>
      </c>
      <c r="C24" s="23">
        <v>189919</v>
      </c>
      <c r="D24" s="23">
        <v>192100</v>
      </c>
      <c r="E24" s="23">
        <f t="shared" si="0"/>
        <v>2181</v>
      </c>
      <c r="F24" s="56">
        <v>567</v>
      </c>
    </row>
    <row r="25" spans="1:6" x14ac:dyDescent="0.25">
      <c r="A25" s="30"/>
      <c r="B25" s="11" t="s">
        <v>27</v>
      </c>
      <c r="C25" s="23">
        <v>224330</v>
      </c>
      <c r="D25" s="23">
        <v>226471</v>
      </c>
      <c r="E25" s="23">
        <f t="shared" si="0"/>
        <v>2141</v>
      </c>
      <c r="F25" s="57"/>
    </row>
    <row r="26" spans="1:6" x14ac:dyDescent="0.25">
      <c r="A26" s="30"/>
      <c r="B26" s="11" t="s">
        <v>28</v>
      </c>
      <c r="C26" s="23">
        <v>25109</v>
      </c>
      <c r="D26" s="23">
        <v>25171</v>
      </c>
      <c r="E26" s="23">
        <f t="shared" si="0"/>
        <v>62</v>
      </c>
      <c r="F26" s="58"/>
    </row>
    <row r="27" spans="1:6" x14ac:dyDescent="0.25">
      <c r="A27" s="75" t="s">
        <v>10</v>
      </c>
      <c r="B27" s="12" t="s">
        <v>29</v>
      </c>
      <c r="C27" s="24">
        <v>357079</v>
      </c>
      <c r="D27" s="24">
        <v>360680</v>
      </c>
      <c r="E27" s="24">
        <f t="shared" si="0"/>
        <v>3601</v>
      </c>
      <c r="F27" s="63">
        <v>0</v>
      </c>
    </row>
    <row r="28" spans="1:6" x14ac:dyDescent="0.25">
      <c r="A28" s="75"/>
      <c r="B28" s="12" t="s">
        <v>30</v>
      </c>
      <c r="C28" s="24">
        <v>393261</v>
      </c>
      <c r="D28" s="24">
        <v>404823</v>
      </c>
      <c r="E28" s="24">
        <f t="shared" si="0"/>
        <v>11562</v>
      </c>
      <c r="F28" s="64"/>
    </row>
    <row r="29" spans="1:6" x14ac:dyDescent="0.25">
      <c r="A29" s="75"/>
      <c r="B29" s="12" t="s">
        <v>31</v>
      </c>
      <c r="C29" s="24">
        <v>55689</v>
      </c>
      <c r="D29" s="24">
        <v>55974</v>
      </c>
      <c r="E29" s="24">
        <f t="shared" si="0"/>
        <v>285</v>
      </c>
      <c r="F29" s="65"/>
    </row>
    <row r="30" spans="1:6" x14ac:dyDescent="0.25">
      <c r="A30" s="38" t="s">
        <v>11</v>
      </c>
      <c r="B30" s="13" t="s">
        <v>32</v>
      </c>
      <c r="C30" s="16">
        <v>260647</v>
      </c>
      <c r="D30" s="16">
        <v>263702</v>
      </c>
      <c r="E30" s="16">
        <f t="shared" si="0"/>
        <v>3055</v>
      </c>
      <c r="F30" s="59">
        <v>1842</v>
      </c>
    </row>
    <row r="31" spans="1:6" x14ac:dyDescent="0.25">
      <c r="A31" s="38"/>
      <c r="B31" s="13" t="s">
        <v>33</v>
      </c>
      <c r="C31" s="16">
        <v>381810</v>
      </c>
      <c r="D31" s="16">
        <v>385783</v>
      </c>
      <c r="E31" s="16">
        <f t="shared" si="0"/>
        <v>3973</v>
      </c>
      <c r="F31" s="42"/>
    </row>
    <row r="32" spans="1:6" x14ac:dyDescent="0.25">
      <c r="A32" s="38"/>
      <c r="B32" s="13" t="s">
        <v>34</v>
      </c>
      <c r="C32" s="16">
        <v>56562</v>
      </c>
      <c r="D32" s="16">
        <v>56742</v>
      </c>
      <c r="E32" s="16">
        <f t="shared" si="0"/>
        <v>180</v>
      </c>
      <c r="F32" s="43"/>
    </row>
    <row r="33" spans="1:6" x14ac:dyDescent="0.25">
      <c r="A33" s="34" t="s">
        <v>12</v>
      </c>
      <c r="B33" s="14" t="s">
        <v>35</v>
      </c>
      <c r="C33" s="25">
        <v>311854</v>
      </c>
      <c r="D33" s="25">
        <v>315429</v>
      </c>
      <c r="E33" s="25">
        <f t="shared" si="0"/>
        <v>3575</v>
      </c>
      <c r="F33" s="60">
        <v>620</v>
      </c>
    </row>
    <row r="34" spans="1:6" x14ac:dyDescent="0.25">
      <c r="A34" s="34"/>
      <c r="B34" s="14" t="s">
        <v>36</v>
      </c>
      <c r="C34" s="25">
        <v>25924</v>
      </c>
      <c r="D34" s="25">
        <v>26218</v>
      </c>
      <c r="E34" s="25">
        <f>(D34-C34)*30</f>
        <v>8820</v>
      </c>
      <c r="F34" s="61"/>
    </row>
    <row r="35" spans="1:6" x14ac:dyDescent="0.25">
      <c r="A35" s="34"/>
      <c r="B35" s="14" t="s">
        <v>37</v>
      </c>
      <c r="C35" s="25">
        <v>99115</v>
      </c>
      <c r="D35" s="25">
        <v>99967</v>
      </c>
      <c r="E35" s="25">
        <f t="shared" si="0"/>
        <v>852</v>
      </c>
      <c r="F35" s="62"/>
    </row>
    <row r="36" spans="1:6" x14ac:dyDescent="0.25">
      <c r="A36" s="35" t="s">
        <v>13</v>
      </c>
      <c r="B36" s="15" t="s">
        <v>38</v>
      </c>
      <c r="C36" s="26">
        <v>22750</v>
      </c>
      <c r="D36" s="26">
        <v>22973</v>
      </c>
      <c r="E36" s="26">
        <f>(D36-C36)*30</f>
        <v>6690</v>
      </c>
      <c r="F36" s="122">
        <v>0</v>
      </c>
    </row>
    <row r="37" spans="1:6" x14ac:dyDescent="0.25">
      <c r="A37" s="35"/>
      <c r="B37" s="15" t="s">
        <v>39</v>
      </c>
      <c r="C37" s="26">
        <v>306509</v>
      </c>
      <c r="D37" s="26">
        <v>309945</v>
      </c>
      <c r="E37" s="26">
        <f t="shared" si="0"/>
        <v>3436</v>
      </c>
      <c r="F37" s="123"/>
    </row>
    <row r="38" spans="1:6" x14ac:dyDescent="0.25">
      <c r="A38" s="35"/>
      <c r="B38" s="15" t="s">
        <v>40</v>
      </c>
      <c r="C38" s="26">
        <v>93280</v>
      </c>
      <c r="D38" s="26">
        <v>93994</v>
      </c>
      <c r="E38" s="26">
        <f t="shared" si="0"/>
        <v>714</v>
      </c>
      <c r="F38" s="124"/>
    </row>
    <row r="39" spans="1:6" x14ac:dyDescent="0.25">
      <c r="A39" s="30" t="s">
        <v>47</v>
      </c>
      <c r="B39" s="11" t="s">
        <v>41</v>
      </c>
      <c r="C39" s="23">
        <v>6188</v>
      </c>
      <c r="D39" s="23">
        <v>6354</v>
      </c>
      <c r="E39" s="23">
        <f>(D39-C39)*30</f>
        <v>4980</v>
      </c>
      <c r="F39" s="56">
        <v>6177</v>
      </c>
    </row>
    <row r="40" spans="1:6" x14ac:dyDescent="0.25">
      <c r="A40" s="30"/>
      <c r="B40" s="11" t="s">
        <v>42</v>
      </c>
      <c r="C40" s="23">
        <v>3846</v>
      </c>
      <c r="D40" s="23">
        <v>3936</v>
      </c>
      <c r="E40" s="23">
        <f>(D40-C40)*30</f>
        <v>2700</v>
      </c>
      <c r="F40" s="57"/>
    </row>
    <row r="41" spans="1:6" x14ac:dyDescent="0.25">
      <c r="A41" s="30"/>
      <c r="B41" s="11" t="s">
        <v>43</v>
      </c>
      <c r="C41" s="23">
        <v>5616</v>
      </c>
      <c r="D41" s="23">
        <v>5696</v>
      </c>
      <c r="E41" s="23">
        <f>(D41-C41)*20</f>
        <v>1600</v>
      </c>
      <c r="F41" s="57"/>
    </row>
    <row r="42" spans="1:6" x14ac:dyDescent="0.25">
      <c r="A42" s="30"/>
      <c r="B42" s="11" t="s">
        <v>44</v>
      </c>
      <c r="C42" s="23">
        <v>3312</v>
      </c>
      <c r="D42" s="23">
        <v>3380</v>
      </c>
      <c r="E42" s="23">
        <f>(D42-C42)*30</f>
        <v>2040</v>
      </c>
      <c r="F42" s="57"/>
    </row>
    <row r="43" spans="1:6" x14ac:dyDescent="0.25">
      <c r="A43" s="30"/>
      <c r="B43" s="11" t="s">
        <v>45</v>
      </c>
      <c r="C43" s="23">
        <v>2163</v>
      </c>
      <c r="D43" s="23">
        <v>2196</v>
      </c>
      <c r="E43" s="23">
        <f>(D43-C43)*30</f>
        <v>990</v>
      </c>
      <c r="F43" s="57"/>
    </row>
    <row r="44" spans="1:6" x14ac:dyDescent="0.25">
      <c r="A44" s="30"/>
      <c r="B44" s="11" t="s">
        <v>46</v>
      </c>
      <c r="C44" s="23">
        <v>5927</v>
      </c>
      <c r="D44" s="23">
        <v>5940</v>
      </c>
      <c r="E44" s="23">
        <f>(D44-C44)*20</f>
        <v>260</v>
      </c>
      <c r="F44" s="58"/>
    </row>
    <row r="45" spans="1:6" x14ac:dyDescent="0.25">
      <c r="D45" s="27" t="s">
        <v>51</v>
      </c>
    </row>
  </sheetData>
  <mergeCells count="31">
    <mergeCell ref="A33:A35"/>
    <mergeCell ref="F33:F35"/>
    <mergeCell ref="A36:A38"/>
    <mergeCell ref="F36:F38"/>
    <mergeCell ref="A39:A44"/>
    <mergeCell ref="F39:F44"/>
    <mergeCell ref="A24:A26"/>
    <mergeCell ref="F24:F26"/>
    <mergeCell ref="A27:A29"/>
    <mergeCell ref="F27:F29"/>
    <mergeCell ref="A30:A32"/>
    <mergeCell ref="F30:F32"/>
    <mergeCell ref="A15:A17"/>
    <mergeCell ref="F15:F17"/>
    <mergeCell ref="A18:A20"/>
    <mergeCell ref="F18:F20"/>
    <mergeCell ref="A21:A23"/>
    <mergeCell ref="F21:F23"/>
    <mergeCell ref="A6:A8"/>
    <mergeCell ref="F6:F8"/>
    <mergeCell ref="A9:A11"/>
    <mergeCell ref="F9:F11"/>
    <mergeCell ref="A12:A14"/>
    <mergeCell ref="F12:F14"/>
    <mergeCell ref="A1:A2"/>
    <mergeCell ref="B1:B2"/>
    <mergeCell ref="C1:D1"/>
    <mergeCell ref="E1:E2"/>
    <mergeCell ref="F1:F2"/>
    <mergeCell ref="A3:A5"/>
    <mergeCell ref="F3:F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4F89-4686-43C3-B3E8-23FC38AAF51B}">
  <dimension ref="A1:G45"/>
  <sheetViews>
    <sheetView zoomScale="80" zoomScaleNormal="80" workbookViewId="0">
      <selection activeCell="F36" sqref="F36:F38"/>
    </sheetView>
  </sheetViews>
  <sheetFormatPr defaultRowHeight="15" x14ac:dyDescent="0.25"/>
  <cols>
    <col min="1" max="1" width="23.85546875" style="3" customWidth="1"/>
    <col min="2" max="2" width="27.42578125" style="2" customWidth="1"/>
    <col min="3" max="3" width="20.5703125" style="27" customWidth="1"/>
    <col min="4" max="4" width="18.140625" style="27" customWidth="1"/>
    <col min="5" max="5" width="17.42578125" style="27" customWidth="1"/>
    <col min="6" max="6" width="42.85546875" style="3" customWidth="1"/>
  </cols>
  <sheetData>
    <row r="1" spans="1:7" x14ac:dyDescent="0.25">
      <c r="A1" s="31" t="s">
        <v>0</v>
      </c>
      <c r="B1" s="31" t="s">
        <v>1</v>
      </c>
      <c r="C1" s="31" t="s">
        <v>48</v>
      </c>
      <c r="D1" s="31"/>
      <c r="E1" s="32" t="s">
        <v>49</v>
      </c>
      <c r="F1" s="40" t="s">
        <v>57</v>
      </c>
    </row>
    <row r="2" spans="1:7" ht="33" customHeight="1" x14ac:dyDescent="0.25">
      <c r="A2" s="31"/>
      <c r="B2" s="31"/>
      <c r="C2" s="28">
        <v>45809</v>
      </c>
      <c r="D2" s="28">
        <v>45839</v>
      </c>
      <c r="E2" s="33"/>
      <c r="F2" s="40"/>
      <c r="G2" s="1"/>
    </row>
    <row r="3" spans="1:7" ht="15" customHeight="1" x14ac:dyDescent="0.25">
      <c r="A3" s="38" t="s">
        <v>2</v>
      </c>
      <c r="B3" s="4">
        <v>93208031</v>
      </c>
      <c r="C3" s="16">
        <v>224237</v>
      </c>
      <c r="D3" s="16">
        <v>226452</v>
      </c>
      <c r="E3" s="16">
        <f>D3-C3</f>
        <v>2215</v>
      </c>
      <c r="F3" s="113">
        <f>(E3+E4+E5)-(341.79+15908.48)/3.34</f>
        <v>351.64970059880216</v>
      </c>
    </row>
    <row r="4" spans="1:7" x14ac:dyDescent="0.25">
      <c r="A4" s="38"/>
      <c r="B4" s="4">
        <v>96324083</v>
      </c>
      <c r="C4" s="16">
        <v>387591</v>
      </c>
      <c r="D4" s="16">
        <v>390550</v>
      </c>
      <c r="E4" s="16">
        <f t="shared" ref="E4:E38" si="0">D4-C4</f>
        <v>2959</v>
      </c>
      <c r="F4" s="114"/>
    </row>
    <row r="5" spans="1:7" x14ac:dyDescent="0.25">
      <c r="A5" s="38"/>
      <c r="B5" s="4">
        <v>96363735</v>
      </c>
      <c r="C5" s="16">
        <v>36231</v>
      </c>
      <c r="D5" s="16">
        <v>36274</v>
      </c>
      <c r="E5" s="16">
        <f t="shared" si="0"/>
        <v>43</v>
      </c>
      <c r="F5" s="115"/>
    </row>
    <row r="6" spans="1:7" x14ac:dyDescent="0.25">
      <c r="A6" s="39" t="s">
        <v>3</v>
      </c>
      <c r="B6" s="5">
        <v>95338041</v>
      </c>
      <c r="C6" s="17">
        <v>236898</v>
      </c>
      <c r="D6" s="17">
        <v>238606</v>
      </c>
      <c r="E6" s="17">
        <f t="shared" si="0"/>
        <v>1708</v>
      </c>
      <c r="F6" s="44">
        <v>0</v>
      </c>
    </row>
    <row r="7" spans="1:7" x14ac:dyDescent="0.25">
      <c r="A7" s="39"/>
      <c r="B7" s="5">
        <v>95339175</v>
      </c>
      <c r="C7" s="17">
        <v>252093</v>
      </c>
      <c r="D7" s="17">
        <v>254177</v>
      </c>
      <c r="E7" s="17">
        <f t="shared" si="0"/>
        <v>2084</v>
      </c>
      <c r="F7" s="45"/>
    </row>
    <row r="8" spans="1:7" x14ac:dyDescent="0.25">
      <c r="A8" s="39"/>
      <c r="B8" s="5">
        <v>450480</v>
      </c>
      <c r="C8" s="17">
        <v>43972</v>
      </c>
      <c r="D8" s="17">
        <v>44197</v>
      </c>
      <c r="E8" s="17">
        <f t="shared" si="0"/>
        <v>225</v>
      </c>
      <c r="F8" s="46"/>
    </row>
    <row r="9" spans="1:7" x14ac:dyDescent="0.25">
      <c r="A9" s="36" t="s">
        <v>4</v>
      </c>
      <c r="B9" s="6">
        <v>103080872</v>
      </c>
      <c r="C9" s="18">
        <v>177029</v>
      </c>
      <c r="D9" s="18">
        <v>178432</v>
      </c>
      <c r="E9" s="18">
        <f t="shared" si="0"/>
        <v>1403</v>
      </c>
      <c r="F9" s="125">
        <f>(E9+E10+E11)-(343.25+32482.75)/3.34</f>
        <v>1674.8562874251493</v>
      </c>
    </row>
    <row r="10" spans="1:7" x14ac:dyDescent="0.25">
      <c r="A10" s="36"/>
      <c r="B10" s="6">
        <v>102135974</v>
      </c>
      <c r="C10" s="18">
        <v>491379</v>
      </c>
      <c r="D10" s="18">
        <v>501463</v>
      </c>
      <c r="E10" s="18">
        <f t="shared" si="0"/>
        <v>10084</v>
      </c>
      <c r="F10" s="126"/>
    </row>
    <row r="11" spans="1:7" x14ac:dyDescent="0.25">
      <c r="A11" s="36"/>
      <c r="B11" s="6">
        <v>15113</v>
      </c>
      <c r="C11" s="18">
        <v>33101</v>
      </c>
      <c r="D11" s="18">
        <v>33117</v>
      </c>
      <c r="E11" s="18">
        <f t="shared" si="0"/>
        <v>16</v>
      </c>
      <c r="F11" s="127"/>
    </row>
    <row r="12" spans="1:7" x14ac:dyDescent="0.25">
      <c r="A12" s="37" t="s">
        <v>5</v>
      </c>
      <c r="B12" s="7" t="s">
        <v>14</v>
      </c>
      <c r="C12" s="19">
        <v>263797</v>
      </c>
      <c r="D12" s="19">
        <v>267635</v>
      </c>
      <c r="E12" s="19">
        <f t="shared" si="0"/>
        <v>3838</v>
      </c>
      <c r="F12" s="50">
        <v>0</v>
      </c>
    </row>
    <row r="13" spans="1:7" x14ac:dyDescent="0.25">
      <c r="A13" s="37"/>
      <c r="B13" s="7" t="s">
        <v>15</v>
      </c>
      <c r="C13" s="19">
        <v>436007</v>
      </c>
      <c r="D13" s="19">
        <v>439318</v>
      </c>
      <c r="E13" s="19">
        <f t="shared" si="0"/>
        <v>3311</v>
      </c>
      <c r="F13" s="51"/>
    </row>
    <row r="14" spans="1:7" x14ac:dyDescent="0.25">
      <c r="A14" s="37"/>
      <c r="B14" s="7" t="s">
        <v>16</v>
      </c>
      <c r="C14" s="19">
        <v>47976</v>
      </c>
      <c r="D14" s="19">
        <v>48157</v>
      </c>
      <c r="E14" s="19">
        <f t="shared" si="0"/>
        <v>181</v>
      </c>
      <c r="F14" s="52"/>
    </row>
    <row r="15" spans="1:7" x14ac:dyDescent="0.25">
      <c r="A15" s="76" t="s">
        <v>6</v>
      </c>
      <c r="B15" s="8" t="s">
        <v>17</v>
      </c>
      <c r="C15" s="20">
        <v>115061</v>
      </c>
      <c r="D15" s="20">
        <v>116326</v>
      </c>
      <c r="E15" s="20">
        <f t="shared" si="0"/>
        <v>1265</v>
      </c>
      <c r="F15" s="72">
        <v>0</v>
      </c>
    </row>
    <row r="16" spans="1:7" x14ac:dyDescent="0.25">
      <c r="A16" s="76"/>
      <c r="B16" s="8" t="s">
        <v>18</v>
      </c>
      <c r="C16" s="20">
        <v>165879</v>
      </c>
      <c r="D16" s="20">
        <v>167665</v>
      </c>
      <c r="E16" s="20">
        <f t="shared" si="0"/>
        <v>1786</v>
      </c>
      <c r="F16" s="73"/>
    </row>
    <row r="17" spans="1:6" x14ac:dyDescent="0.25">
      <c r="A17" s="76"/>
      <c r="B17" s="8" t="s">
        <v>19</v>
      </c>
      <c r="C17" s="20">
        <v>26291</v>
      </c>
      <c r="D17" s="20">
        <v>26388</v>
      </c>
      <c r="E17" s="20">
        <f t="shared" si="0"/>
        <v>97</v>
      </c>
      <c r="F17" s="74"/>
    </row>
    <row r="18" spans="1:6" x14ac:dyDescent="0.25">
      <c r="A18" s="77" t="s">
        <v>7</v>
      </c>
      <c r="B18" s="9" t="s">
        <v>20</v>
      </c>
      <c r="C18" s="21">
        <v>252049</v>
      </c>
      <c r="D18" s="21">
        <v>255502</v>
      </c>
      <c r="E18" s="21">
        <f t="shared" si="0"/>
        <v>3453</v>
      </c>
      <c r="F18" s="66">
        <v>177</v>
      </c>
    </row>
    <row r="19" spans="1:6" x14ac:dyDescent="0.25">
      <c r="A19" s="77"/>
      <c r="B19" s="9" t="s">
        <v>21</v>
      </c>
      <c r="C19" s="21">
        <v>343777</v>
      </c>
      <c r="D19" s="21">
        <v>347633</v>
      </c>
      <c r="E19" s="21">
        <f t="shared" si="0"/>
        <v>3856</v>
      </c>
      <c r="F19" s="67"/>
    </row>
    <row r="20" spans="1:6" x14ac:dyDescent="0.25">
      <c r="A20" s="77"/>
      <c r="B20" s="9" t="s">
        <v>22</v>
      </c>
      <c r="C20" s="21">
        <v>36827</v>
      </c>
      <c r="D20" s="21">
        <v>36983</v>
      </c>
      <c r="E20" s="21">
        <f t="shared" si="0"/>
        <v>156</v>
      </c>
      <c r="F20" s="68"/>
    </row>
    <row r="21" spans="1:6" x14ac:dyDescent="0.25">
      <c r="A21" s="78" t="s">
        <v>8</v>
      </c>
      <c r="B21" s="10" t="s">
        <v>23</v>
      </c>
      <c r="C21" s="22">
        <v>471151</v>
      </c>
      <c r="D21" s="22">
        <v>475053</v>
      </c>
      <c r="E21" s="22">
        <f t="shared" si="0"/>
        <v>3902</v>
      </c>
      <c r="F21" s="69">
        <v>0</v>
      </c>
    </row>
    <row r="22" spans="1:6" x14ac:dyDescent="0.25">
      <c r="A22" s="78"/>
      <c r="B22" s="10" t="s">
        <v>24</v>
      </c>
      <c r="C22" s="22">
        <v>187149</v>
      </c>
      <c r="D22" s="22">
        <v>188991</v>
      </c>
      <c r="E22" s="22">
        <f t="shared" si="0"/>
        <v>1842</v>
      </c>
      <c r="F22" s="70"/>
    </row>
    <row r="23" spans="1:6" x14ac:dyDescent="0.25">
      <c r="A23" s="78"/>
      <c r="B23" s="10" t="s">
        <v>25</v>
      </c>
      <c r="C23" s="22">
        <v>46320</v>
      </c>
      <c r="D23" s="22">
        <v>46490</v>
      </c>
      <c r="E23" s="22">
        <f t="shared" si="0"/>
        <v>170</v>
      </c>
      <c r="F23" s="71"/>
    </row>
    <row r="24" spans="1:6" x14ac:dyDescent="0.25">
      <c r="A24" s="30" t="s">
        <v>9</v>
      </c>
      <c r="B24" s="11" t="s">
        <v>26</v>
      </c>
      <c r="C24" s="23">
        <v>192100</v>
      </c>
      <c r="D24" s="23">
        <v>194109</v>
      </c>
      <c r="E24" s="23">
        <f t="shared" si="0"/>
        <v>2009</v>
      </c>
      <c r="F24" s="56">
        <v>0</v>
      </c>
    </row>
    <row r="25" spans="1:6" x14ac:dyDescent="0.25">
      <c r="A25" s="30"/>
      <c r="B25" s="11" t="s">
        <v>27</v>
      </c>
      <c r="C25" s="23">
        <v>226471</v>
      </c>
      <c r="D25" s="23">
        <v>228474</v>
      </c>
      <c r="E25" s="23">
        <f t="shared" si="0"/>
        <v>2003</v>
      </c>
      <c r="F25" s="57"/>
    </row>
    <row r="26" spans="1:6" x14ac:dyDescent="0.25">
      <c r="A26" s="30"/>
      <c r="B26" s="11" t="s">
        <v>28</v>
      </c>
      <c r="C26" s="23">
        <v>25171</v>
      </c>
      <c r="D26" s="23">
        <v>25232</v>
      </c>
      <c r="E26" s="23">
        <f t="shared" si="0"/>
        <v>61</v>
      </c>
      <c r="F26" s="58"/>
    </row>
    <row r="27" spans="1:6" x14ac:dyDescent="0.25">
      <c r="A27" s="75" t="s">
        <v>10</v>
      </c>
      <c r="B27" s="12" t="s">
        <v>29</v>
      </c>
      <c r="C27" s="24">
        <v>360680</v>
      </c>
      <c r="D27" s="24">
        <v>364012</v>
      </c>
      <c r="E27" s="24">
        <f t="shared" si="0"/>
        <v>3332</v>
      </c>
      <c r="F27" s="63">
        <v>0</v>
      </c>
    </row>
    <row r="28" spans="1:6" x14ac:dyDescent="0.25">
      <c r="A28" s="75"/>
      <c r="B28" s="12" t="s">
        <v>30</v>
      </c>
      <c r="C28" s="24">
        <v>404823</v>
      </c>
      <c r="D28" s="24">
        <v>415140</v>
      </c>
      <c r="E28" s="24">
        <f t="shared" si="0"/>
        <v>10317</v>
      </c>
      <c r="F28" s="64"/>
    </row>
    <row r="29" spans="1:6" x14ac:dyDescent="0.25">
      <c r="A29" s="75"/>
      <c r="B29" s="12" t="s">
        <v>31</v>
      </c>
      <c r="C29" s="24">
        <v>55974</v>
      </c>
      <c r="D29" s="24">
        <v>56236</v>
      </c>
      <c r="E29" s="24">
        <f t="shared" si="0"/>
        <v>262</v>
      </c>
      <c r="F29" s="65"/>
    </row>
    <row r="30" spans="1:6" x14ac:dyDescent="0.25">
      <c r="A30" s="38" t="s">
        <v>11</v>
      </c>
      <c r="B30" s="13" t="s">
        <v>32</v>
      </c>
      <c r="C30" s="16">
        <v>263702</v>
      </c>
      <c r="D30" s="16">
        <v>266542</v>
      </c>
      <c r="E30" s="16">
        <f t="shared" si="0"/>
        <v>2840</v>
      </c>
      <c r="F30" s="59">
        <v>477</v>
      </c>
    </row>
    <row r="31" spans="1:6" x14ac:dyDescent="0.25">
      <c r="A31" s="38"/>
      <c r="B31" s="13" t="s">
        <v>33</v>
      </c>
      <c r="C31" s="16">
        <v>385783</v>
      </c>
      <c r="D31" s="16">
        <v>389305</v>
      </c>
      <c r="E31" s="16">
        <f t="shared" si="0"/>
        <v>3522</v>
      </c>
      <c r="F31" s="42"/>
    </row>
    <row r="32" spans="1:6" x14ac:dyDescent="0.25">
      <c r="A32" s="38"/>
      <c r="B32" s="13" t="s">
        <v>34</v>
      </c>
      <c r="C32" s="16">
        <v>56742</v>
      </c>
      <c r="D32" s="16">
        <v>56919</v>
      </c>
      <c r="E32" s="16">
        <f t="shared" si="0"/>
        <v>177</v>
      </c>
      <c r="F32" s="43"/>
    </row>
    <row r="33" spans="1:6" x14ac:dyDescent="0.25">
      <c r="A33" s="34" t="s">
        <v>12</v>
      </c>
      <c r="B33" s="14" t="s">
        <v>35</v>
      </c>
      <c r="C33" s="25">
        <v>315429</v>
      </c>
      <c r="D33" s="25">
        <v>318690</v>
      </c>
      <c r="E33" s="25">
        <f t="shared" si="0"/>
        <v>3261</v>
      </c>
      <c r="F33" s="60">
        <v>467</v>
      </c>
    </row>
    <row r="34" spans="1:6" x14ac:dyDescent="0.25">
      <c r="A34" s="34"/>
      <c r="B34" s="14" t="s">
        <v>36</v>
      </c>
      <c r="C34" s="25">
        <v>26218</v>
      </c>
      <c r="D34" s="25">
        <v>26483</v>
      </c>
      <c r="E34" s="25">
        <f>(D34-C34)*30</f>
        <v>7950</v>
      </c>
      <c r="F34" s="61"/>
    </row>
    <row r="35" spans="1:6" x14ac:dyDescent="0.25">
      <c r="A35" s="34"/>
      <c r="B35" s="14" t="s">
        <v>37</v>
      </c>
      <c r="C35" s="25">
        <v>99967</v>
      </c>
      <c r="D35" s="25">
        <v>100773</v>
      </c>
      <c r="E35" s="25">
        <f t="shared" si="0"/>
        <v>806</v>
      </c>
      <c r="F35" s="62"/>
    </row>
    <row r="36" spans="1:6" x14ac:dyDescent="0.25">
      <c r="A36" s="35" t="s">
        <v>13</v>
      </c>
      <c r="B36" s="15" t="s">
        <v>38</v>
      </c>
      <c r="C36" s="26">
        <v>22973</v>
      </c>
      <c r="D36" s="26">
        <v>23167</v>
      </c>
      <c r="E36" s="26">
        <f>(D36-C36)*30</f>
        <v>5820</v>
      </c>
      <c r="F36" s="128">
        <v>0</v>
      </c>
    </row>
    <row r="37" spans="1:6" x14ac:dyDescent="0.25">
      <c r="A37" s="35"/>
      <c r="B37" s="15" t="s">
        <v>39</v>
      </c>
      <c r="C37" s="26">
        <v>309945</v>
      </c>
      <c r="D37" s="26">
        <v>312844</v>
      </c>
      <c r="E37" s="26">
        <f t="shared" si="0"/>
        <v>2899</v>
      </c>
      <c r="F37" s="129"/>
    </row>
    <row r="38" spans="1:6" x14ac:dyDescent="0.25">
      <c r="A38" s="35"/>
      <c r="B38" s="15" t="s">
        <v>40</v>
      </c>
      <c r="C38" s="26">
        <v>93994</v>
      </c>
      <c r="D38" s="26">
        <v>94663</v>
      </c>
      <c r="E38" s="26">
        <f t="shared" si="0"/>
        <v>669</v>
      </c>
      <c r="F38" s="130"/>
    </row>
    <row r="39" spans="1:6" x14ac:dyDescent="0.25">
      <c r="A39" s="30" t="s">
        <v>47</v>
      </c>
      <c r="B39" s="11" t="s">
        <v>41</v>
      </c>
      <c r="C39" s="23">
        <v>6354</v>
      </c>
      <c r="D39" s="23">
        <v>6499</v>
      </c>
      <c r="E39" s="23">
        <f>(D39-C39)*30</f>
        <v>4350</v>
      </c>
      <c r="F39" s="56">
        <v>6476</v>
      </c>
    </row>
    <row r="40" spans="1:6" x14ac:dyDescent="0.25">
      <c r="A40" s="30"/>
      <c r="B40" s="11" t="s">
        <v>42</v>
      </c>
      <c r="C40" s="23">
        <v>3936</v>
      </c>
      <c r="D40" s="23">
        <v>4009</v>
      </c>
      <c r="E40" s="23">
        <f>(D40-C40)*30</f>
        <v>2190</v>
      </c>
      <c r="F40" s="57"/>
    </row>
    <row r="41" spans="1:6" x14ac:dyDescent="0.25">
      <c r="A41" s="30"/>
      <c r="B41" s="11" t="s">
        <v>43</v>
      </c>
      <c r="C41" s="23">
        <v>5696</v>
      </c>
      <c r="D41" s="23">
        <v>5746</v>
      </c>
      <c r="E41" s="23">
        <f>(D41-C41)*20</f>
        <v>1000</v>
      </c>
      <c r="F41" s="57"/>
    </row>
    <row r="42" spans="1:6" x14ac:dyDescent="0.25">
      <c r="A42" s="30"/>
      <c r="B42" s="11" t="s">
        <v>44</v>
      </c>
      <c r="C42" s="23">
        <v>3380</v>
      </c>
      <c r="D42" s="23">
        <v>3442</v>
      </c>
      <c r="E42" s="23">
        <f>(D42-C42)*30</f>
        <v>1860</v>
      </c>
      <c r="F42" s="57"/>
    </row>
    <row r="43" spans="1:6" x14ac:dyDescent="0.25">
      <c r="A43" s="30"/>
      <c r="B43" s="11" t="s">
        <v>45</v>
      </c>
      <c r="C43" s="23">
        <v>2196</v>
      </c>
      <c r="D43" s="23">
        <v>2228</v>
      </c>
      <c r="E43" s="23">
        <f>(D43-C43)*30</f>
        <v>960</v>
      </c>
      <c r="F43" s="57"/>
    </row>
    <row r="44" spans="1:6" x14ac:dyDescent="0.25">
      <c r="A44" s="30"/>
      <c r="B44" s="11" t="s">
        <v>46</v>
      </c>
      <c r="C44" s="23">
        <v>5940</v>
      </c>
      <c r="D44" s="23">
        <v>5952</v>
      </c>
      <c r="E44" s="23">
        <f>(D44-C44)*20</f>
        <v>240</v>
      </c>
      <c r="F44" s="58"/>
    </row>
    <row r="45" spans="1:6" x14ac:dyDescent="0.25">
      <c r="D45" s="27" t="s">
        <v>51</v>
      </c>
    </row>
  </sheetData>
  <mergeCells count="31">
    <mergeCell ref="A33:A35"/>
    <mergeCell ref="F33:F35"/>
    <mergeCell ref="A36:A38"/>
    <mergeCell ref="F36:F38"/>
    <mergeCell ref="A39:A44"/>
    <mergeCell ref="F39:F44"/>
    <mergeCell ref="A24:A26"/>
    <mergeCell ref="F24:F26"/>
    <mergeCell ref="A27:A29"/>
    <mergeCell ref="F27:F29"/>
    <mergeCell ref="A30:A32"/>
    <mergeCell ref="F30:F32"/>
    <mergeCell ref="A15:A17"/>
    <mergeCell ref="F15:F17"/>
    <mergeCell ref="A18:A20"/>
    <mergeCell ref="F18:F20"/>
    <mergeCell ref="A21:A23"/>
    <mergeCell ref="F21:F23"/>
    <mergeCell ref="A6:A8"/>
    <mergeCell ref="F6:F8"/>
    <mergeCell ref="A9:A11"/>
    <mergeCell ref="F9:F11"/>
    <mergeCell ref="A12:A14"/>
    <mergeCell ref="F12:F14"/>
    <mergeCell ref="A1:A2"/>
    <mergeCell ref="B1:B2"/>
    <mergeCell ref="C1:D1"/>
    <mergeCell ref="E1:E2"/>
    <mergeCell ref="F1:F2"/>
    <mergeCell ref="A3:A5"/>
    <mergeCell ref="F3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январь 2025 года</vt:lpstr>
      <vt:lpstr>февраль 2025 года </vt:lpstr>
      <vt:lpstr>март 2025 года  </vt:lpstr>
      <vt:lpstr>апрель 2025 года   </vt:lpstr>
      <vt:lpstr>май 2025 года</vt:lpstr>
      <vt:lpstr>июнь 2025 года</vt:lpstr>
      <vt:lpstr>июль 2025 года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2025-08-21T06:29:48Z</dcterms:modified>
</cp:coreProperties>
</file>